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7. Coût de la santé_financement\1. Financement cantonal en matière de santé\Source de données\"/>
    </mc:Choice>
  </mc:AlternateContent>
  <xr:revisionPtr revIDLastSave="0" documentId="13_ncr:1_{D9949775-4BD5-49A3-8D73-49D7C3CAF99F}" xr6:coauthVersionLast="47" xr6:coauthVersionMax="47" xr10:uidLastSave="{00000000-0000-0000-0000-000000000000}"/>
  <bookViews>
    <workbookView xWindow="-28920" yWindow="-120" windowWidth="29040" windowHeight="15720" xr2:uid="{00000000-000D-0000-FFFF-FFFF00000000}"/>
  </bookViews>
  <sheets>
    <sheet name="Sommaire" sheetId="7" r:id="rId1"/>
    <sheet name="Charges brutes SSP" sheetId="8" r:id="rId2"/>
    <sheet name="Détail des charges " sheetId="2" r:id="rId3"/>
  </sheets>
  <externalReferences>
    <externalReference r:id="rId4"/>
    <externalReference r:id="rId5"/>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'Charges brutes SSP'!$A$1:$O$24</definedName>
    <definedName name="_xlnm.Print_Area" localSheetId="2">'Détail des charges '!$A$1:$K$55</definedName>
    <definedName name="_xlnm.Print_Area" localSheetId="0">Sommaire!$B$2:$F$16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8" l="1"/>
  <c r="M31" i="2"/>
  <c r="M23" i="2"/>
  <c r="M16" i="2" s="1"/>
  <c r="M14" i="2"/>
  <c r="M11" i="2" s="1"/>
  <c r="M7" i="2"/>
  <c r="M5" i="2" s="1"/>
  <c r="M43" i="2"/>
  <c r="M30" i="2"/>
  <c r="M26" i="2"/>
  <c r="M37" i="2" l="1"/>
  <c r="M45" i="2" s="1"/>
  <c r="L14" i="2"/>
  <c r="L31" i="2"/>
  <c r="L23" i="2"/>
  <c r="L16" i="2" s="1"/>
  <c r="L7" i="2"/>
  <c r="L5" i="2" s="1"/>
  <c r="L43" i="2"/>
  <c r="L30" i="2"/>
  <c r="L26" i="2"/>
  <c r="L11" i="2"/>
  <c r="S7" i="8"/>
  <c r="T7" i="8"/>
  <c r="K43" i="2"/>
  <c r="K30" i="2"/>
  <c r="K26" i="2"/>
  <c r="K16" i="2"/>
  <c r="K14" i="2"/>
  <c r="K11" i="2" s="1"/>
  <c r="K5" i="2"/>
  <c r="K37" i="2" l="1"/>
  <c r="K45" i="2" s="1"/>
  <c r="L37" i="2"/>
  <c r="L45" i="2" s="1"/>
  <c r="R7" i="8"/>
  <c r="Q7" i="8"/>
  <c r="P7" i="8"/>
</calcChain>
</file>

<file path=xl/sharedStrings.xml><?xml version="1.0" encoding="utf-8"?>
<sst xmlns="http://schemas.openxmlformats.org/spreadsheetml/2006/main" count="75" uniqueCount="65">
  <si>
    <t>Total</t>
  </si>
  <si>
    <t>Prévention</t>
  </si>
  <si>
    <t>Hospitalisations hors canton</t>
  </si>
  <si>
    <t>Cliniques privées</t>
  </si>
  <si>
    <t>Investissements hospitaliers</t>
  </si>
  <si>
    <t xml:space="preserve">Autres investissements </t>
  </si>
  <si>
    <t>Charges de fonctionnement du SSP</t>
  </si>
  <si>
    <t>Réduction individuelle des primes LAMal</t>
  </si>
  <si>
    <t>Secours et régulation médicale</t>
  </si>
  <si>
    <t>Prise en charge hospitalière</t>
  </si>
  <si>
    <t>Financement des soins de longue durée</t>
  </si>
  <si>
    <t>Autres subventions</t>
  </si>
  <si>
    <t>Hôpital du Valais</t>
  </si>
  <si>
    <t>Hôpital Riviera-Chablais</t>
  </si>
  <si>
    <t>Etablissements médico-sociaux</t>
  </si>
  <si>
    <t>Centres médico-sociaux</t>
  </si>
  <si>
    <t>Addiction Valais</t>
  </si>
  <si>
    <t>Centres SIPE</t>
  </si>
  <si>
    <t>Observatoire valaisan de la santé</t>
  </si>
  <si>
    <t>Service des maladies infectieuses</t>
  </si>
  <si>
    <t>Cotisations à la CLASS, CDS et autres</t>
  </si>
  <si>
    <t>Promotion Santé Valais (fonds du timbre)</t>
  </si>
  <si>
    <t>Investissements établissements médico-sociaux</t>
  </si>
  <si>
    <t>Infomed</t>
  </si>
  <si>
    <t>1) Selon comptes déposés.</t>
  </si>
  <si>
    <t>Dépenses brutes d'investissement</t>
  </si>
  <si>
    <t>Total des charges de fonctionnement</t>
  </si>
  <si>
    <t>Total des dépenses bruts d'investissement</t>
  </si>
  <si>
    <t>2) De 1991 à 2011, le canton a repris et assumé le service de la dette des hôpitaux valaisans, impactant le compte des investissements du SSP en moyenne de 10 à 15 mios de francs par année.</t>
  </si>
  <si>
    <t>4) A la suite de l'entrée en vigueur de la réforme de la péréquation financière et de la répartition des tâches entre la Confédération et les cantons (RPT) en 2008, la Confédération ne subventionne plus les organisations de soins à domicile et les foyers de jour. Dès lors, le canton a repris le financement de la Confédération, ce qui représente des dépenses supplémentaires d'environ 7 mios de francs.</t>
  </si>
  <si>
    <t>5) En 2011, le décret urgent concernant le financement des soins de longue durée est entré en vigueur. Ainsi, le financement des soins dans les établissements et centres médico-sociaux a été adapté en conformité avec la législation fédérale, augmentant la participation du canton au financement de ces établissements d'environ 19 mios de francs.</t>
  </si>
  <si>
    <t>Charges</t>
  </si>
  <si>
    <t>Fonctionnement</t>
  </si>
  <si>
    <t>Investissement</t>
  </si>
  <si>
    <t>Charges de fonctionnement (en CHF)</t>
  </si>
  <si>
    <r>
      <rPr>
        <sz val="9"/>
        <color indexed="8"/>
        <rFont val="Symbol"/>
        <family val="1"/>
        <charset val="2"/>
      </rPr>
      <t>ã</t>
    </r>
    <r>
      <rPr>
        <sz val="9"/>
        <color indexed="8"/>
        <rFont val="Verdana"/>
        <family val="2"/>
      </rPr>
      <t xml:space="preserve"> OVS</t>
    </r>
  </si>
  <si>
    <t>Total des charges du SSP</t>
  </si>
  <si>
    <t>Santé scolaire</t>
  </si>
  <si>
    <t xml:space="preserve">Tâches déléguées </t>
  </si>
  <si>
    <t>Sommaire du classeur</t>
  </si>
  <si>
    <t>Nr</t>
  </si>
  <si>
    <t>Descriptif</t>
  </si>
  <si>
    <t>Lien</t>
  </si>
  <si>
    <t>NomFeuille</t>
  </si>
  <si>
    <t>- Source: Service cantonal valaisan de la santé publique (SSP)</t>
  </si>
  <si>
    <t>Charges brutes</t>
  </si>
  <si>
    <t xml:space="preserve">Détail des charges </t>
  </si>
  <si>
    <t xml:space="preserve">Financement cantonal en matière de santé </t>
  </si>
  <si>
    <t>Charges brutes du Service de la santé publique (SSP), Valais, depuis 1990 (en mios de CHF)</t>
  </si>
  <si>
    <t>Source(s): SSP</t>
  </si>
  <si>
    <t>3) Dès 2004, et faisant suite à la création du Réseau Santé Valais (RSV), le financement communal des hôpitaux est repris intégralement par le canton, soit un transfert de charges des communes vers le canton d'un peu plus de 30 mios pour le fonctionnement et de plus de 2 mios de francs pour les investissements.</t>
  </si>
  <si>
    <t>6) En 2012, le nouveau financement hospitalier est entré en vigueur et résulte de la réforme de la LAMal. Si le financement des investissements est partagé désormais dans les tarifs entre le canton et les assureurs, le canton doit financer également les hospitalisations des Valaisans dans les cliniques privées du canton et celles hors-canton résultant du libre-choix de l'hôpital dans toute la Suisse. Cette réforme a augmenté le coût du financement cantonal d'environ 21 mios de francs (y.c. l'effet de volume et de tarifs).</t>
  </si>
  <si>
    <t xml:space="preserve">7) En 2015, la loi sur les soins de longue durée est entrée en vigueur. Désormais, les EMS sont financés a raison de 30% par les communes (aucune participation auparavant) et une participation des assurés aux coûts de soins a été introduite. Le financement des EMS passe à 70% pour le canton (62.5% auparavant) et celui pour les foyers de jour passe à 70% (63% auparavant). Concernant le financement des soins de longue durée, il en résulte une diminution du financement cantonal d'environ 20 mios (y.c. l'effet de volume). De plus, les réductions individuelles de primes ont été réduite d'environ 23 mios. 
</t>
  </si>
  <si>
    <t>Charges de fonctionnement et dépenses brutes d'investissement du SSP, Valais, depuis 2014 (en CHF)</t>
  </si>
  <si>
    <r>
      <t>Charges de fonctionnement et dépenses brutes d'investissement</t>
    </r>
    <r>
      <rPr>
        <b/>
        <vertAlign val="superscript"/>
        <sz val="12"/>
        <rFont val="Verdana"/>
        <family val="2"/>
      </rPr>
      <t>1)</t>
    </r>
    <r>
      <rPr>
        <b/>
        <sz val="12"/>
        <rFont val="Verdana"/>
        <family val="2"/>
      </rPr>
      <t xml:space="preserve"> du SSP, Valais, depuis 2014 (en CHF)</t>
    </r>
  </si>
  <si>
    <t>Source(s) : SSP</t>
  </si>
  <si>
    <t>Remarque(s) :</t>
  </si>
  <si>
    <t>8) En 2020, conformément à la décision du Conseil d'Etat du 3 février 2021, un soutien financier exceptionnel d'environ 64 mios a été fixé par le Conseil d'Etat pour compenser une partie des pertes des hôpitaux, cliniques, établissements médico-sociaux et autres institutions sanitaires causées par la crise sanitaire liée au COVID-19.</t>
  </si>
  <si>
    <t>PSV COVID</t>
  </si>
  <si>
    <t>Divers COVID</t>
  </si>
  <si>
    <t>Bons pour le personnel du domaine des soins</t>
  </si>
  <si>
    <t>Bilans de santé des migrants</t>
  </si>
  <si>
    <t>Dernière mise à jour: 16.04.2025</t>
  </si>
  <si>
    <r>
      <rPr>
        <sz val="8"/>
        <rFont val="Symbol"/>
        <family val="1"/>
        <charset val="2"/>
      </rPr>
      <t>ã</t>
    </r>
    <r>
      <rPr>
        <sz val="8"/>
        <rFont val="Verdana"/>
        <family val="2"/>
      </rPr>
      <t xml:space="preserve"> OVS 2025</t>
    </r>
  </si>
  <si>
    <t>9) Dans le cadre de l'initiative pour des soins infirmiers forts, le Conseil d’Etat a prévu, notamment, l’amélioration des dotations à l’HVS et la mise en place d’une convention collective de travail pour les soins de longue durée (EMS et CMS). Ces éléments impactent les comptes du Service de la santé publique pour 15 mios en 2024 et 8 mios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</si>
</sst>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quot; &quot;#,##0.00&quot; &quot;;&quot; -&quot;#,##0.00&quot; &quot;;&quot; -&quot;#&quot; &quot;;&quot; &quot;@&quot; &quot;"/>
    <numFmt numFmtId="166" formatCode="[$-807]General"/>
    <numFmt numFmtId="167" formatCode="[$-807]0%"/>
    <numFmt numFmtId="168" formatCode="[$SFr.-807]&quot; &quot;#,##0.00;[Red][$SFr.-807]&quot; -&quot;#,##0.00"/>
    <numFmt numFmtId="169" formatCode="0.0"/>
  </numFmts>
  <fonts count="55">
    <font>
      <sz val="11"/>
      <color theme="1"/>
      <name val="Calibri"/>
      <family val="2"/>
      <scheme val="minor"/>
    </font>
    <font>
      <sz val="11"/>
      <color theme="1"/>
      <name val="Calibri"/>
      <family val="2"/>
      <scheme val="minor"/>
    </font>
    <font>
      <sz val="10"/>
      <color theme="1"/>
      <name val="Arial Narrow"/>
      <family val="2"/>
    </font>
    <font>
      <b/>
      <sz val="10"/>
      <name val="Arial Narrow"/>
      <family val="2"/>
    </font>
    <font>
      <sz val="10"/>
      <name val="Arial Narrow"/>
      <family val="2"/>
    </font>
    <font>
      <b/>
      <sz val="10"/>
      <color theme="1"/>
      <name val="Arial Narrow"/>
      <family val="2"/>
    </font>
    <font>
      <b/>
      <sz val="10"/>
      <color theme="0"/>
      <name val="Arial Narrow"/>
      <family val="2"/>
    </font>
    <font>
      <sz val="9"/>
      <name val="Arial Narrow"/>
      <family val="2"/>
    </font>
    <font>
      <sz val="9"/>
      <color theme="1"/>
      <name val="Arial Narrow"/>
      <family val="2"/>
    </font>
    <font>
      <b/>
      <sz val="10"/>
      <name val="Verdana"/>
      <family val="2"/>
    </font>
    <font>
      <b/>
      <sz val="12"/>
      <name val="Verdana"/>
      <family val="2"/>
    </font>
    <font>
      <b/>
      <vertAlign val="superscript"/>
      <sz val="12"/>
      <name val="Verdana"/>
      <family val="2"/>
    </font>
    <font>
      <sz val="10"/>
      <name val="Verdana"/>
      <family val="2"/>
    </font>
    <font>
      <sz val="10"/>
      <name val="Arial"/>
      <family val="2"/>
    </font>
    <font>
      <sz val="9"/>
      <color theme="1"/>
      <name val="Verdana"/>
      <family val="2"/>
    </font>
    <font>
      <sz val="9"/>
      <color indexed="8"/>
      <name val="Symbol"/>
      <family val="1"/>
      <charset val="2"/>
    </font>
    <font>
      <sz val="9"/>
      <color indexed="8"/>
      <name val="Verdana"/>
      <family val="2"/>
    </font>
    <font>
      <b/>
      <sz val="12"/>
      <color theme="1"/>
      <name val="Verdana"/>
      <family val="2"/>
    </font>
    <font>
      <sz val="9"/>
      <name val="Verdana"/>
      <family val="2"/>
    </font>
    <font>
      <sz val="9"/>
      <color rgb="FFFF0000"/>
      <name val="Verdana"/>
      <family val="2"/>
    </font>
    <font>
      <u/>
      <sz val="10"/>
      <color indexed="12"/>
      <name val="Arial"/>
      <family val="2"/>
    </font>
    <font>
      <sz val="12"/>
      <name val="Helvetica"/>
    </font>
    <font>
      <b/>
      <sz val="12"/>
      <color indexed="8"/>
      <name val="Verdana"/>
      <family val="2"/>
    </font>
    <font>
      <i/>
      <sz val="10"/>
      <name val="Verdana"/>
      <family val="2"/>
    </font>
    <font>
      <sz val="8"/>
      <name val="Verdana"/>
      <family val="2"/>
    </font>
    <font>
      <sz val="8"/>
      <name val="Symbol"/>
      <family val="1"/>
      <charset val="2"/>
    </font>
    <font>
      <sz val="8"/>
      <name val="Helv"/>
    </font>
    <font>
      <sz val="10"/>
      <name val="Helv"/>
    </font>
    <font>
      <sz val="12"/>
      <name val="Times New Roman"/>
      <family val="1"/>
    </font>
    <font>
      <sz val="11"/>
      <color rgb="FF000000"/>
      <name val="Arial"/>
      <family val="2"/>
    </font>
    <font>
      <b/>
      <i/>
      <sz val="16"/>
      <color theme="1"/>
      <name val="Arial"/>
      <family val="2"/>
    </font>
    <font>
      <u/>
      <sz val="10"/>
      <color theme="10"/>
      <name val="Arial"/>
      <family val="2"/>
    </font>
    <font>
      <sz val="11"/>
      <color theme="1"/>
      <name val="Arial"/>
      <family val="2"/>
    </font>
    <font>
      <b/>
      <i/>
      <u/>
      <sz val="11"/>
      <color theme="1"/>
      <name val="Arial"/>
      <family val="2"/>
    </font>
    <font>
      <sz val="10"/>
      <color rgb="FF000000"/>
      <name val="Arial"/>
      <family val="2"/>
    </font>
    <font>
      <sz val="12"/>
      <color rgb="FF000000"/>
      <name val="Times New Roman"/>
      <family val="1"/>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8"/>
      <name val="Verdana"/>
      <family val="1"/>
      <charset val="2"/>
    </font>
    <font>
      <sz val="11"/>
      <color theme="1"/>
      <name val="Aptos"/>
      <family val="2"/>
    </font>
  </fonts>
  <fills count="38">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indexed="9"/>
        <bgColor indexed="9"/>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1" fillId="0" borderId="0"/>
    <xf numFmtId="0" fontId="13" fillId="0" borderId="0"/>
    <xf numFmtId="0" fontId="13" fillId="0" borderId="0"/>
    <xf numFmtId="165" fontId="29" fillId="0" borderId="0"/>
    <xf numFmtId="166" fontId="29" fillId="0" borderId="0"/>
    <xf numFmtId="167" fontId="29" fillId="0" borderId="0"/>
    <xf numFmtId="0" fontId="30" fillId="0" borderId="0">
      <alignment horizontal="center"/>
    </xf>
    <xf numFmtId="0" fontId="30" fillId="0" borderId="0">
      <alignment horizontal="center" textRotation="90"/>
    </xf>
    <xf numFmtId="165" fontId="29" fillId="0" borderId="0"/>
    <xf numFmtId="165" fontId="29" fillId="0" borderId="0"/>
    <xf numFmtId="0" fontId="2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13" fillId="0" borderId="0" applyFont="0" applyFill="0" applyBorder="0" applyAlignment="0" applyProtection="0"/>
    <xf numFmtId="164" fontId="13" fillId="0" borderId="0" applyFont="0" applyFill="0" applyBorder="0" applyAlignment="0" applyProtection="0"/>
    <xf numFmtId="4" fontId="27" fillId="0" borderId="0" applyFont="0" applyFill="0" applyBorder="0" applyAlignment="0" applyProtection="0"/>
    <xf numFmtId="0" fontId="13" fillId="0" borderId="0"/>
    <xf numFmtId="0" fontId="21" fillId="0" borderId="0"/>
    <xf numFmtId="0" fontId="13" fillId="0" borderId="0"/>
    <xf numFmtId="0" fontId="26" fillId="0" borderId="0"/>
    <xf numFmtId="0" fontId="28" fillId="0" borderId="0"/>
    <xf numFmtId="0" fontId="32" fillId="0" borderId="0"/>
    <xf numFmtId="167" fontId="29" fillId="0" borderId="0"/>
    <xf numFmtId="0" fontId="33" fillId="0" borderId="0"/>
    <xf numFmtId="168" fontId="33" fillId="0" borderId="0"/>
    <xf numFmtId="166" fontId="34" fillId="0" borderId="0"/>
    <xf numFmtId="166" fontId="35" fillId="0" borderId="0"/>
    <xf numFmtId="166" fontId="29" fillId="0" borderId="0"/>
    <xf numFmtId="166" fontId="35" fillId="0" borderId="0"/>
    <xf numFmtId="166" fontId="36" fillId="0" borderId="0"/>
    <xf numFmtId="0" fontId="28" fillId="0" borderId="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37" borderId="0" applyNumberFormat="0" applyBorder="0" applyAlignment="0" applyProtection="0"/>
    <xf numFmtId="0" fontId="51" fillId="14" borderId="0" applyNumberFormat="0" applyBorder="0" applyAlignment="0" applyProtection="0"/>
    <xf numFmtId="0" fontId="51" fillId="18" borderId="0" applyNumberFormat="0" applyBorder="0" applyAlignment="0" applyProtection="0"/>
    <xf numFmtId="0" fontId="51" fillId="22" borderId="0" applyNumberFormat="0" applyBorder="0" applyAlignment="0" applyProtection="0"/>
    <xf numFmtId="0" fontId="51" fillId="26" borderId="0" applyNumberFormat="0" applyBorder="0" applyAlignment="0" applyProtection="0"/>
    <xf numFmtId="0" fontId="51" fillId="30" borderId="0" applyNumberFormat="0" applyBorder="0" applyAlignment="0" applyProtection="0"/>
    <xf numFmtId="0" fontId="51" fillId="34" borderId="0" applyNumberFormat="0" applyBorder="0" applyAlignment="0" applyProtection="0"/>
    <xf numFmtId="0" fontId="48" fillId="0" borderId="0" applyNumberFormat="0" applyFill="0" applyBorder="0" applyAlignment="0" applyProtection="0"/>
    <xf numFmtId="0" fontId="45" fillId="11" borderId="20" applyNumberFormat="0" applyAlignment="0" applyProtection="0"/>
    <xf numFmtId="0" fontId="46" fillId="0" borderId="22" applyNumberFormat="0" applyFill="0" applyAlignment="0" applyProtection="0"/>
    <xf numFmtId="0" fontId="1" fillId="13" borderId="24" applyNumberFormat="0" applyFont="0" applyAlignment="0" applyProtection="0"/>
    <xf numFmtId="0" fontId="43" fillId="10" borderId="20" applyNumberFormat="0" applyAlignment="0" applyProtection="0"/>
    <xf numFmtId="0" fontId="41" fillId="8" borderId="0" applyNumberFormat="0" applyBorder="0" applyAlignment="0" applyProtection="0"/>
    <xf numFmtId="0" fontId="42" fillId="9" borderId="0" applyNumberFormat="0" applyBorder="0" applyAlignment="0" applyProtection="0"/>
    <xf numFmtId="0" fontId="40" fillId="7" borderId="0" applyNumberFormat="0" applyBorder="0" applyAlignment="0" applyProtection="0"/>
    <xf numFmtId="0" fontId="44" fillId="11" borderId="21" applyNumberFormat="0" applyAlignment="0" applyProtection="0"/>
    <xf numFmtId="0" fontId="49" fillId="0" borderId="0" applyNumberFormat="0" applyFill="0" applyBorder="0" applyAlignment="0" applyProtection="0"/>
    <xf numFmtId="0" fontId="52"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50" fillId="0" borderId="25" applyNumberFormat="0" applyFill="0" applyAlignment="0" applyProtection="0"/>
    <xf numFmtId="0" fontId="47" fillId="12" borderId="23" applyNumberFormat="0" applyAlignment="0" applyProtection="0"/>
  </cellStyleXfs>
  <cellXfs count="102">
    <xf numFmtId="0" fontId="0" fillId="0" borderId="0" xfId="0"/>
    <xf numFmtId="0" fontId="2" fillId="0" borderId="0" xfId="0" applyFont="1"/>
    <xf numFmtId="0" fontId="2" fillId="0" borderId="0" xfId="0" applyFont="1" applyBorder="1"/>
    <xf numFmtId="0" fontId="7" fillId="0" borderId="0" xfId="1" applyFont="1" applyAlignment="1">
      <alignment vertical="center"/>
    </xf>
    <xf numFmtId="0" fontId="7" fillId="0" borderId="0" xfId="0" applyFont="1" applyAlignment="1">
      <alignment horizontal="left" vertical="center"/>
    </xf>
    <xf numFmtId="0" fontId="7" fillId="0" borderId="0" xfId="1" applyFont="1" applyAlignment="1">
      <alignment horizontal="center" vertical="center"/>
    </xf>
    <xf numFmtId="0" fontId="7" fillId="0" borderId="0" xfId="0" applyFont="1" applyAlignment="1">
      <alignment vertical="center"/>
    </xf>
    <xf numFmtId="0" fontId="7" fillId="0" borderId="0" xfId="0" applyFont="1" applyFill="1" applyBorder="1" applyAlignment="1">
      <alignment vertical="center" wrapText="1"/>
    </xf>
    <xf numFmtId="0" fontId="8" fillId="0" borderId="0" xfId="0" applyFont="1" applyAlignment="1">
      <alignment vertical="center" wrapText="1"/>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3" fillId="0" borderId="0" xfId="0" applyFont="1" applyFill="1" applyBorder="1" applyAlignment="1" applyProtection="1">
      <alignment vertical="center" wrapText="1"/>
    </xf>
    <xf numFmtId="0" fontId="2" fillId="0" borderId="0" xfId="0" applyFont="1" applyFill="1"/>
    <xf numFmtId="0" fontId="6" fillId="0" borderId="0" xfId="0" quotePrefix="1" applyFont="1" applyFill="1" applyBorder="1" applyAlignment="1">
      <alignment vertical="center"/>
    </xf>
    <xf numFmtId="3" fontId="6" fillId="0" borderId="0" xfId="0" applyNumberFormat="1" applyFont="1" applyFill="1" applyBorder="1" applyAlignment="1">
      <alignment vertical="center"/>
    </xf>
    <xf numFmtId="0" fontId="4" fillId="0" borderId="0" xfId="0" applyFont="1" applyFill="1" applyBorder="1" applyAlignment="1">
      <alignment vertical="center" wrapText="1"/>
    </xf>
    <xf numFmtId="0" fontId="4" fillId="0" borderId="0" xfId="1" applyFont="1" applyAlignme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10" fillId="0" borderId="0" xfId="0" applyFont="1" applyFill="1" applyBorder="1" applyAlignment="1" applyProtection="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3" fontId="12" fillId="3" borderId="2"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0" fontId="9" fillId="4" borderId="1" xfId="2" applyFont="1" applyFill="1" applyBorder="1" applyAlignment="1">
      <alignment horizontal="center" vertical="center" wrapText="1"/>
    </xf>
    <xf numFmtId="3" fontId="12" fillId="3" borderId="3" xfId="0" applyNumberFormat="1" applyFont="1" applyFill="1" applyBorder="1" applyAlignment="1">
      <alignment horizontal="right" vertical="center"/>
    </xf>
    <xf numFmtId="3" fontId="12" fillId="3" borderId="4" xfId="0" applyNumberFormat="1" applyFont="1" applyFill="1" applyBorder="1" applyAlignment="1">
      <alignment horizontal="right" vertical="center"/>
    </xf>
    <xf numFmtId="0" fontId="12" fillId="0" borderId="2" xfId="2" applyFont="1" applyFill="1" applyBorder="1" applyAlignment="1">
      <alignment horizontal="left" vertical="center" wrapText="1" indent="1"/>
    </xf>
    <xf numFmtId="0" fontId="9" fillId="4" borderId="1" xfId="2" applyFont="1" applyFill="1" applyBorder="1" applyAlignment="1">
      <alignment horizontal="left" vertical="center" wrapText="1"/>
    </xf>
    <xf numFmtId="0" fontId="17" fillId="0" borderId="0" xfId="0" applyFont="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8" fillId="0" borderId="0" xfId="0" applyFont="1" applyAlignment="1">
      <alignment vertical="top"/>
    </xf>
    <xf numFmtId="0" fontId="18" fillId="0" borderId="0" xfId="1" applyFont="1" applyAlignment="1">
      <alignment vertical="top"/>
    </xf>
    <xf numFmtId="0" fontId="14" fillId="0" borderId="0" xfId="0" applyFont="1" applyAlignment="1">
      <alignment vertical="top"/>
    </xf>
    <xf numFmtId="0" fontId="20" fillId="0" borderId="5" xfId="11" applyBorder="1" applyAlignment="1" applyProtection="1">
      <alignment horizontal="center" vertical="center"/>
    </xf>
    <xf numFmtId="0" fontId="20" fillId="0" borderId="2" xfId="11" applyBorder="1" applyAlignment="1" applyProtection="1">
      <alignment horizontal="center" vertical="center"/>
    </xf>
    <xf numFmtId="0" fontId="22" fillId="5" borderId="0" xfId="1" applyFont="1" applyFill="1" applyBorder="1" applyAlignment="1">
      <alignment vertical="center"/>
    </xf>
    <xf numFmtId="0" fontId="12" fillId="0" borderId="0" xfId="18" applyFont="1"/>
    <xf numFmtId="0" fontId="23" fillId="0" borderId="0" xfId="18" applyFont="1"/>
    <xf numFmtId="0" fontId="12" fillId="6" borderId="1" xfId="18" applyFont="1" applyFill="1" applyBorder="1" applyAlignment="1">
      <alignment horizontal="center" vertical="center"/>
    </xf>
    <xf numFmtId="0" fontId="12" fillId="0" borderId="6" xfId="18" applyFont="1" applyBorder="1"/>
    <xf numFmtId="0" fontId="12" fillId="0" borderId="7" xfId="18" applyFont="1" applyBorder="1"/>
    <xf numFmtId="0" fontId="12" fillId="0" borderId="8" xfId="18" applyFont="1" applyBorder="1"/>
    <xf numFmtId="0" fontId="12" fillId="0" borderId="9" xfId="18" quotePrefix="1" applyFont="1" applyBorder="1" applyAlignment="1">
      <alignment horizontal="left" indent="1"/>
    </xf>
    <xf numFmtId="0" fontId="12" fillId="0" borderId="10" xfId="18" applyFont="1" applyBorder="1"/>
    <xf numFmtId="0" fontId="12" fillId="0" borderId="11" xfId="18" applyFont="1" applyBorder="1"/>
    <xf numFmtId="0" fontId="12" fillId="0" borderId="7" xfId="18" quotePrefix="1" applyFont="1" applyBorder="1" applyAlignment="1">
      <alignment horizontal="left" indent="1"/>
    </xf>
    <xf numFmtId="0" fontId="24" fillId="0" borderId="0" xfId="18" applyFont="1" applyAlignment="1">
      <alignment horizontal="right"/>
    </xf>
    <xf numFmtId="0" fontId="12" fillId="0" borderId="7" xfId="18" applyFont="1" applyBorder="1" applyAlignment="1">
      <alignment vertical="center"/>
    </xf>
    <xf numFmtId="0" fontId="12" fillId="0" borderId="2" xfId="18"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Alignment="1">
      <alignment vertical="center"/>
    </xf>
    <xf numFmtId="0" fontId="14" fillId="0" borderId="0" xfId="0" applyFont="1" applyFill="1" applyAlignment="1">
      <alignment horizontal="left" vertical="center"/>
    </xf>
    <xf numFmtId="0" fontId="12" fillId="0" borderId="3" xfId="0" applyNumberFormat="1" applyFont="1" applyBorder="1" applyAlignment="1">
      <alignment horizontal="center" vertical="center"/>
    </xf>
    <xf numFmtId="169" fontId="12" fillId="0" borderId="3" xfId="0" applyNumberFormat="1" applyFont="1" applyBorder="1" applyAlignment="1">
      <alignment horizontal="center" vertical="center"/>
    </xf>
    <xf numFmtId="0" fontId="9" fillId="0" borderId="3" xfId="2" applyFont="1" applyFill="1" applyBorder="1" applyAlignment="1">
      <alignment vertical="center" wrapText="1"/>
    </xf>
    <xf numFmtId="0" fontId="12" fillId="0" borderId="2" xfId="2" applyFont="1" applyFill="1" applyBorder="1" applyAlignment="1">
      <alignment vertical="center" wrapText="1"/>
    </xf>
    <xf numFmtId="0" fontId="9" fillId="0" borderId="2" xfId="2" applyFont="1" applyFill="1" applyBorder="1" applyAlignment="1">
      <alignment vertical="center" wrapText="1"/>
    </xf>
    <xf numFmtId="0" fontId="4" fillId="0" borderId="2" xfId="0" applyFont="1" applyFill="1" applyBorder="1" applyAlignment="1" applyProtection="1">
      <alignment vertical="center"/>
    </xf>
    <xf numFmtId="0" fontId="9" fillId="2" borderId="1" xfId="2" applyFont="1" applyFill="1" applyBorder="1" applyAlignment="1">
      <alignment vertical="center" wrapText="1"/>
    </xf>
    <xf numFmtId="0" fontId="4" fillId="0" borderId="3" xfId="0" applyFont="1" applyBorder="1" applyAlignment="1"/>
    <xf numFmtId="0" fontId="9" fillId="4" borderId="1" xfId="2" applyFont="1" applyFill="1" applyBorder="1" applyAlignment="1">
      <alignment vertical="center" wrapText="1"/>
    </xf>
    <xf numFmtId="3" fontId="12" fillId="3" borderId="5" xfId="0" applyNumberFormat="1" applyFont="1" applyFill="1" applyBorder="1" applyAlignment="1">
      <alignment horizontal="right" vertical="center"/>
    </xf>
    <xf numFmtId="0" fontId="9" fillId="0" borderId="1" xfId="2" applyFont="1" applyFill="1" applyBorder="1" applyAlignment="1">
      <alignment vertical="center" wrapText="1"/>
    </xf>
    <xf numFmtId="0" fontId="12" fillId="0" borderId="5" xfId="2" applyFont="1" applyFill="1" applyBorder="1" applyAlignment="1">
      <alignment horizontal="left" vertical="center" wrapText="1" indent="1"/>
    </xf>
    <xf numFmtId="3" fontId="9" fillId="0" borderId="3" xfId="0" applyNumberFormat="1" applyFont="1" applyFill="1" applyBorder="1" applyAlignment="1">
      <alignment horizontal="right" vertical="center"/>
    </xf>
    <xf numFmtId="3" fontId="9" fillId="3" borderId="1" xfId="0" applyNumberFormat="1" applyFont="1" applyFill="1" applyBorder="1" applyAlignment="1">
      <alignment horizontal="right" vertical="center"/>
    </xf>
    <xf numFmtId="3" fontId="9" fillId="3" borderId="3"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0" fontId="9" fillId="0" borderId="4" xfId="2" applyFont="1" applyFill="1" applyBorder="1" applyAlignment="1">
      <alignment vertical="center" wrapText="1"/>
    </xf>
    <xf numFmtId="3" fontId="9" fillId="0" borderId="4" xfId="0" applyNumberFormat="1" applyFont="1" applyFill="1" applyBorder="1" applyAlignment="1">
      <alignment horizontal="right" vertical="center"/>
    </xf>
    <xf numFmtId="0" fontId="9" fillId="0" borderId="14" xfId="2" applyFont="1" applyFill="1" applyBorder="1" applyAlignment="1">
      <alignment vertical="center" wrapText="1"/>
    </xf>
    <xf numFmtId="3" fontId="9" fillId="3" borderId="14" xfId="0" applyNumberFormat="1" applyFont="1" applyFill="1" applyBorder="1" applyAlignment="1">
      <alignment horizontal="right" vertical="center"/>
    </xf>
    <xf numFmtId="0" fontId="12" fillId="0" borderId="4" xfId="2" applyFont="1" applyFill="1" applyBorder="1" applyAlignment="1">
      <alignment horizontal="left" vertical="center" wrapText="1" indent="1"/>
    </xf>
    <xf numFmtId="0" fontId="12" fillId="0" borderId="15" xfId="18" applyFont="1" applyFill="1" applyBorder="1" applyAlignment="1">
      <alignment horizontal="left" vertical="center" wrapText="1" indent="1"/>
    </xf>
    <xf numFmtId="0" fontId="12" fillId="0" borderId="14" xfId="18" applyFont="1" applyFill="1" applyBorder="1" applyAlignment="1">
      <alignment horizontal="left" vertical="center" wrapText="1" indent="1"/>
    </xf>
    <xf numFmtId="0" fontId="12" fillId="0" borderId="16" xfId="0" applyNumberFormat="1" applyFont="1" applyBorder="1" applyAlignment="1">
      <alignment horizontal="center" vertical="center"/>
    </xf>
    <xf numFmtId="169" fontId="12" fillId="0" borderId="16" xfId="0" applyNumberFormat="1" applyFont="1" applyBorder="1" applyAlignment="1">
      <alignment horizontal="center" vertical="center"/>
    </xf>
    <xf numFmtId="0" fontId="9" fillId="2" borderId="1" xfId="2" applyFont="1" applyFill="1" applyBorder="1" applyAlignment="1">
      <alignment horizontal="center" vertical="center" wrapText="1"/>
    </xf>
    <xf numFmtId="169" fontId="9" fillId="2" borderId="1" xfId="2" applyNumberFormat="1" applyFont="1" applyFill="1" applyBorder="1" applyAlignment="1">
      <alignment horizontal="center" vertical="center" wrapText="1"/>
    </xf>
    <xf numFmtId="169" fontId="4" fillId="0" borderId="0" xfId="0" applyNumberFormat="1" applyFont="1" applyAlignment="1">
      <alignment vertical="center"/>
    </xf>
    <xf numFmtId="0" fontId="12" fillId="0" borderId="16" xfId="2" applyFont="1" applyFill="1" applyBorder="1" applyAlignment="1">
      <alignment horizontal="left" vertical="center" wrapText="1" indent="1"/>
    </xf>
    <xf numFmtId="3" fontId="12" fillId="3" borderId="16" xfId="0" applyNumberFormat="1" applyFont="1" applyFill="1" applyBorder="1" applyAlignment="1">
      <alignment horizontal="right" vertical="center"/>
    </xf>
    <xf numFmtId="3" fontId="4" fillId="0" borderId="0" xfId="1" applyNumberFormat="1" applyFont="1" applyAlignment="1">
      <alignment vertical="center"/>
    </xf>
    <xf numFmtId="0" fontId="53" fillId="0" borderId="0" xfId="18" applyFont="1" applyFill="1" applyAlignment="1">
      <alignment horizontal="right"/>
    </xf>
    <xf numFmtId="0" fontId="54" fillId="0" borderId="0" xfId="0" applyFont="1" applyAlignment="1">
      <alignment wrapText="1"/>
    </xf>
    <xf numFmtId="0" fontId="12" fillId="0" borderId="12" xfId="18" quotePrefix="1" applyFont="1" applyBorder="1" applyAlignment="1">
      <alignment horizontal="left" vertical="center" wrapText="1"/>
    </xf>
    <xf numFmtId="0" fontId="12" fillId="0" borderId="0" xfId="18" quotePrefix="1" applyFont="1" applyBorder="1" applyAlignment="1">
      <alignment horizontal="left" vertical="center" wrapText="1"/>
    </xf>
    <xf numFmtId="0" fontId="12" fillId="0" borderId="13" xfId="18" quotePrefix="1"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top" wrapText="1"/>
    </xf>
    <xf numFmtId="0" fontId="7" fillId="0" borderId="0" xfId="0" applyFont="1" applyFill="1" applyBorder="1" applyAlignment="1">
      <alignment horizontal="left" vertical="center" wrapText="1"/>
    </xf>
    <xf numFmtId="0" fontId="19" fillId="0" borderId="0" xfId="0" applyFont="1" applyAlignment="1">
      <alignment horizontal="left" vertical="center" wrapText="1"/>
    </xf>
    <xf numFmtId="0" fontId="2" fillId="0" borderId="0" xfId="0" applyFont="1" applyAlignment="1">
      <alignment horizontal="center" vertical="center" wrapText="1"/>
    </xf>
    <xf numFmtId="0" fontId="7" fillId="0" borderId="0" xfId="0" applyFont="1" applyAlignment="1">
      <alignment horizontal="left" vertical="center" wrapText="1"/>
    </xf>
  </cellXfs>
  <cellStyles count="72">
    <cellStyle name="20 % - Accent1 2" xfId="31" xr:uid="{00000000-0005-0000-0000-000000000000}"/>
    <cellStyle name="20 % - Accent2 2" xfId="32" xr:uid="{00000000-0005-0000-0000-000001000000}"/>
    <cellStyle name="20 % - Accent3 2" xfId="33" xr:uid="{00000000-0005-0000-0000-000002000000}"/>
    <cellStyle name="20 % - Accent4 2" xfId="34" xr:uid="{00000000-0005-0000-0000-000003000000}"/>
    <cellStyle name="20 % - Accent5 2" xfId="35" xr:uid="{00000000-0005-0000-0000-000004000000}"/>
    <cellStyle name="20 % - Accent6 2" xfId="36" xr:uid="{00000000-0005-0000-0000-000005000000}"/>
    <cellStyle name="40 % - Accent1 2" xfId="37" xr:uid="{00000000-0005-0000-0000-000006000000}"/>
    <cellStyle name="40 % - Accent2 2" xfId="38" xr:uid="{00000000-0005-0000-0000-000007000000}"/>
    <cellStyle name="40 % - Accent3 2" xfId="39" xr:uid="{00000000-0005-0000-0000-000008000000}"/>
    <cellStyle name="40 % - Accent4 2" xfId="40" xr:uid="{00000000-0005-0000-0000-000009000000}"/>
    <cellStyle name="40 % - Accent5 2" xfId="41" xr:uid="{00000000-0005-0000-0000-00000A000000}"/>
    <cellStyle name="40 % - Accent6 2" xfId="42" xr:uid="{00000000-0005-0000-0000-00000B000000}"/>
    <cellStyle name="60 % - Accent1 2" xfId="43" xr:uid="{00000000-0005-0000-0000-00000C000000}"/>
    <cellStyle name="60 % - Accent2 2" xfId="44" xr:uid="{00000000-0005-0000-0000-00000D000000}"/>
    <cellStyle name="60 % - Accent3 2" xfId="45" xr:uid="{00000000-0005-0000-0000-00000E000000}"/>
    <cellStyle name="60 % - Accent4 2" xfId="46" xr:uid="{00000000-0005-0000-0000-00000F000000}"/>
    <cellStyle name="60 % - Accent5 2" xfId="47" xr:uid="{00000000-0005-0000-0000-000010000000}"/>
    <cellStyle name="60 % - Accent6 2" xfId="48" xr:uid="{00000000-0005-0000-0000-000011000000}"/>
    <cellStyle name="Accent1 2" xfId="49" xr:uid="{00000000-0005-0000-0000-000012000000}"/>
    <cellStyle name="Accent2 2" xfId="50" xr:uid="{00000000-0005-0000-0000-000013000000}"/>
    <cellStyle name="Accent3 2" xfId="51" xr:uid="{00000000-0005-0000-0000-000014000000}"/>
    <cellStyle name="Accent4 2" xfId="52" xr:uid="{00000000-0005-0000-0000-000015000000}"/>
    <cellStyle name="Accent5 2" xfId="53" xr:uid="{00000000-0005-0000-0000-000016000000}"/>
    <cellStyle name="Accent6 2" xfId="54" xr:uid="{00000000-0005-0000-0000-000017000000}"/>
    <cellStyle name="Avertissement 2" xfId="55" xr:uid="{00000000-0005-0000-0000-000018000000}"/>
    <cellStyle name="Calcul 2" xfId="56" xr:uid="{00000000-0005-0000-0000-000019000000}"/>
    <cellStyle name="Cellule liée 2" xfId="57" xr:uid="{00000000-0005-0000-0000-00001A000000}"/>
    <cellStyle name="Commentaire 2" xfId="58" xr:uid="{00000000-0005-0000-0000-00001B000000}"/>
    <cellStyle name="Entrée 2" xfId="59" xr:uid="{00000000-0005-0000-0000-00001C000000}"/>
    <cellStyle name="Excel Built-in Comma" xfId="4" xr:uid="{00000000-0005-0000-0000-00001D000000}"/>
    <cellStyle name="Excel Built-in Normal" xfId="5" xr:uid="{00000000-0005-0000-0000-00001E000000}"/>
    <cellStyle name="Excel Built-in Percent" xfId="6" xr:uid="{00000000-0005-0000-0000-00001F000000}"/>
    <cellStyle name="Heading" xfId="7" xr:uid="{00000000-0005-0000-0000-000020000000}"/>
    <cellStyle name="Heading1" xfId="8" xr:uid="{00000000-0005-0000-0000-000021000000}"/>
    <cellStyle name="Insatisfaisant 2" xfId="60" xr:uid="{00000000-0005-0000-0000-000022000000}"/>
    <cellStyle name="Komma 2" xfId="9" xr:uid="{00000000-0005-0000-0000-000023000000}"/>
    <cellStyle name="Komma 2 2" xfId="10" xr:uid="{00000000-0005-0000-0000-000024000000}"/>
    <cellStyle name="Lien hypertexte" xfId="11" builtinId="8"/>
    <cellStyle name="Lien hypertexte 2" xfId="12" xr:uid="{00000000-0005-0000-0000-000026000000}"/>
    <cellStyle name="Milliers 2" xfId="14" xr:uid="{00000000-0005-0000-0000-000027000000}"/>
    <cellStyle name="Milliers 3" xfId="15" xr:uid="{00000000-0005-0000-0000-000028000000}"/>
    <cellStyle name="Milliers 4" xfId="13" xr:uid="{00000000-0005-0000-0000-000029000000}"/>
    <cellStyle name="Neutre 2" xfId="61" xr:uid="{00000000-0005-0000-0000-00002A000000}"/>
    <cellStyle name="Normal" xfId="0" builtinId="0"/>
    <cellStyle name="Normal 2" xfId="1" xr:uid="{00000000-0005-0000-0000-00002C000000}"/>
    <cellStyle name="Normal 2 2" xfId="16" xr:uid="{00000000-0005-0000-0000-00002D000000}"/>
    <cellStyle name="Normal 3" xfId="17" xr:uid="{00000000-0005-0000-0000-00002E000000}"/>
    <cellStyle name="Normal 4" xfId="18" xr:uid="{00000000-0005-0000-0000-00002F000000}"/>
    <cellStyle name="Normal 5" xfId="19" xr:uid="{00000000-0005-0000-0000-000030000000}"/>
    <cellStyle name="Normal 6" xfId="20" xr:uid="{00000000-0005-0000-0000-000031000000}"/>
    <cellStyle name="Normal 7" xfId="21" xr:uid="{00000000-0005-0000-0000-000032000000}"/>
    <cellStyle name="Normal 8" xfId="3" xr:uid="{00000000-0005-0000-0000-000033000000}"/>
    <cellStyle name="Normal_scénarios-sexe-age" xfId="2" xr:uid="{00000000-0005-0000-0000-000034000000}"/>
    <cellStyle name="Prozent 2" xfId="22" xr:uid="{00000000-0005-0000-0000-000035000000}"/>
    <cellStyle name="Result" xfId="23" xr:uid="{00000000-0005-0000-0000-000036000000}"/>
    <cellStyle name="Result2" xfId="24" xr:uid="{00000000-0005-0000-0000-000037000000}"/>
    <cellStyle name="Satisfaisant 2" xfId="62" xr:uid="{00000000-0005-0000-0000-000038000000}"/>
    <cellStyle name="Sortie 2" xfId="63" xr:uid="{00000000-0005-0000-0000-000039000000}"/>
    <cellStyle name="Standard 2" xfId="25" xr:uid="{00000000-0005-0000-0000-00003A000000}"/>
    <cellStyle name="Standard 2 2" xfId="26" xr:uid="{00000000-0005-0000-0000-00003B000000}"/>
    <cellStyle name="Standard 2 3" xfId="27" xr:uid="{00000000-0005-0000-0000-00003C000000}"/>
    <cellStyle name="Standard 3" xfId="28" xr:uid="{00000000-0005-0000-0000-00003D000000}"/>
    <cellStyle name="Standard 6" xfId="29" xr:uid="{00000000-0005-0000-0000-00003E000000}"/>
    <cellStyle name="Standard_Efv96" xfId="30" xr:uid="{00000000-0005-0000-0000-00003F000000}"/>
    <cellStyle name="Texte explicatif 2" xfId="64" xr:uid="{00000000-0005-0000-0000-000040000000}"/>
    <cellStyle name="Titre 2" xfId="65" xr:uid="{00000000-0005-0000-0000-000041000000}"/>
    <cellStyle name="Titre 1 2" xfId="66" xr:uid="{00000000-0005-0000-0000-000042000000}"/>
    <cellStyle name="Titre 2 2" xfId="67" xr:uid="{00000000-0005-0000-0000-000043000000}"/>
    <cellStyle name="Titre 3 2" xfId="68" xr:uid="{00000000-0005-0000-0000-000044000000}"/>
    <cellStyle name="Titre 4 2" xfId="69" xr:uid="{00000000-0005-0000-0000-000045000000}"/>
    <cellStyle name="Total 2" xfId="70" xr:uid="{00000000-0005-0000-0000-000046000000}"/>
    <cellStyle name="Vérification 2" xfId="71" xr:uid="{00000000-0005-0000-0000-000047000000}"/>
  </cellStyles>
  <dxfs count="0"/>
  <tableStyles count="0" defaultTableStyle="TableStyleMedium2" defaultPivotStyle="PivotStyleLight16"/>
  <colors>
    <mruColors>
      <color rgb="FFD8D8D8"/>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514350</xdr:colOff>
      <xdr:row>1</xdr:row>
      <xdr:rowOff>57150</xdr:rowOff>
    </xdr:from>
    <xdr:to>
      <xdr:col>4</xdr:col>
      <xdr:colOff>1819275</xdr:colOff>
      <xdr:row>3</xdr:row>
      <xdr:rowOff>133350</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809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1409700</xdr:colOff>
      <xdr:row>58</xdr:row>
      <xdr:rowOff>114300</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409700"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0"/>
  <sheetViews>
    <sheetView showGridLines="0" tabSelected="1" zoomScaleNormal="100" workbookViewId="0"/>
  </sheetViews>
  <sheetFormatPr baseColWidth="10" defaultColWidth="11.42578125" defaultRowHeight="12.75"/>
  <cols>
    <col min="1" max="1" width="1.7109375" style="44" customWidth="1"/>
    <col min="2" max="2" width="6.28515625" style="44" customWidth="1"/>
    <col min="3" max="3" width="74.28515625" style="44" customWidth="1"/>
    <col min="4" max="4" width="10.85546875" style="44" customWidth="1"/>
    <col min="5" max="5" width="28.140625" style="44" customWidth="1"/>
    <col min="6" max="6" width="2" style="44" customWidth="1"/>
    <col min="7" max="256" width="11.42578125" style="44"/>
    <col min="257" max="257" width="1.7109375" style="44" customWidth="1"/>
    <col min="258" max="258" width="6.28515625" style="44" customWidth="1"/>
    <col min="259" max="259" width="74.28515625" style="44" customWidth="1"/>
    <col min="260" max="260" width="10.85546875" style="44" customWidth="1"/>
    <col min="261" max="261" width="28.140625" style="44" customWidth="1"/>
    <col min="262" max="262" width="2" style="44" customWidth="1"/>
    <col min="263" max="512" width="11.42578125" style="44"/>
    <col min="513" max="513" width="1.7109375" style="44" customWidth="1"/>
    <col min="514" max="514" width="6.28515625" style="44" customWidth="1"/>
    <col min="515" max="515" width="74.28515625" style="44" customWidth="1"/>
    <col min="516" max="516" width="10.85546875" style="44" customWidth="1"/>
    <col min="517" max="517" width="28.140625" style="44" customWidth="1"/>
    <col min="518" max="518" width="2" style="44" customWidth="1"/>
    <col min="519" max="768" width="11.42578125" style="44"/>
    <col min="769" max="769" width="1.7109375" style="44" customWidth="1"/>
    <col min="770" max="770" width="6.28515625" style="44" customWidth="1"/>
    <col min="771" max="771" width="74.28515625" style="44" customWidth="1"/>
    <col min="772" max="772" width="10.85546875" style="44" customWidth="1"/>
    <col min="773" max="773" width="28.140625" style="44" customWidth="1"/>
    <col min="774" max="774" width="2" style="44" customWidth="1"/>
    <col min="775" max="1024" width="11.42578125" style="44"/>
    <col min="1025" max="1025" width="1.7109375" style="44" customWidth="1"/>
    <col min="1026" max="1026" width="6.28515625" style="44" customWidth="1"/>
    <col min="1027" max="1027" width="74.28515625" style="44" customWidth="1"/>
    <col min="1028" max="1028" width="10.85546875" style="44" customWidth="1"/>
    <col min="1029" max="1029" width="28.140625" style="44" customWidth="1"/>
    <col min="1030" max="1030" width="2" style="44" customWidth="1"/>
    <col min="1031" max="1280" width="11.42578125" style="44"/>
    <col min="1281" max="1281" width="1.7109375" style="44" customWidth="1"/>
    <col min="1282" max="1282" width="6.28515625" style="44" customWidth="1"/>
    <col min="1283" max="1283" width="74.28515625" style="44" customWidth="1"/>
    <col min="1284" max="1284" width="10.85546875" style="44" customWidth="1"/>
    <col min="1285" max="1285" width="28.140625" style="44" customWidth="1"/>
    <col min="1286" max="1286" width="2" style="44" customWidth="1"/>
    <col min="1287" max="1536" width="11.42578125" style="44"/>
    <col min="1537" max="1537" width="1.7109375" style="44" customWidth="1"/>
    <col min="1538" max="1538" width="6.28515625" style="44" customWidth="1"/>
    <col min="1539" max="1539" width="74.28515625" style="44" customWidth="1"/>
    <col min="1540" max="1540" width="10.85546875" style="44" customWidth="1"/>
    <col min="1541" max="1541" width="28.140625" style="44" customWidth="1"/>
    <col min="1542" max="1542" width="2" style="44" customWidth="1"/>
    <col min="1543" max="1792" width="11.42578125" style="44"/>
    <col min="1793" max="1793" width="1.7109375" style="44" customWidth="1"/>
    <col min="1794" max="1794" width="6.28515625" style="44" customWidth="1"/>
    <col min="1795" max="1795" width="74.28515625" style="44" customWidth="1"/>
    <col min="1796" max="1796" width="10.85546875" style="44" customWidth="1"/>
    <col min="1797" max="1797" width="28.140625" style="44" customWidth="1"/>
    <col min="1798" max="1798" width="2" style="44" customWidth="1"/>
    <col min="1799" max="2048" width="11.42578125" style="44"/>
    <col min="2049" max="2049" width="1.7109375" style="44" customWidth="1"/>
    <col min="2050" max="2050" width="6.28515625" style="44" customWidth="1"/>
    <col min="2051" max="2051" width="74.28515625" style="44" customWidth="1"/>
    <col min="2052" max="2052" width="10.85546875" style="44" customWidth="1"/>
    <col min="2053" max="2053" width="28.140625" style="44" customWidth="1"/>
    <col min="2054" max="2054" width="2" style="44" customWidth="1"/>
    <col min="2055" max="2304" width="11.42578125" style="44"/>
    <col min="2305" max="2305" width="1.7109375" style="44" customWidth="1"/>
    <col min="2306" max="2306" width="6.28515625" style="44" customWidth="1"/>
    <col min="2307" max="2307" width="74.28515625" style="44" customWidth="1"/>
    <col min="2308" max="2308" width="10.85546875" style="44" customWidth="1"/>
    <col min="2309" max="2309" width="28.140625" style="44" customWidth="1"/>
    <col min="2310" max="2310" width="2" style="44" customWidth="1"/>
    <col min="2311" max="2560" width="11.42578125" style="44"/>
    <col min="2561" max="2561" width="1.7109375" style="44" customWidth="1"/>
    <col min="2562" max="2562" width="6.28515625" style="44" customWidth="1"/>
    <col min="2563" max="2563" width="74.28515625" style="44" customWidth="1"/>
    <col min="2564" max="2564" width="10.85546875" style="44" customWidth="1"/>
    <col min="2565" max="2565" width="28.140625" style="44" customWidth="1"/>
    <col min="2566" max="2566" width="2" style="44" customWidth="1"/>
    <col min="2567" max="2816" width="11.42578125" style="44"/>
    <col min="2817" max="2817" width="1.7109375" style="44" customWidth="1"/>
    <col min="2818" max="2818" width="6.28515625" style="44" customWidth="1"/>
    <col min="2819" max="2819" width="74.28515625" style="44" customWidth="1"/>
    <col min="2820" max="2820" width="10.85546875" style="44" customWidth="1"/>
    <col min="2821" max="2821" width="28.140625" style="44" customWidth="1"/>
    <col min="2822" max="2822" width="2" style="44" customWidth="1"/>
    <col min="2823" max="3072" width="11.42578125" style="44"/>
    <col min="3073" max="3073" width="1.7109375" style="44" customWidth="1"/>
    <col min="3074" max="3074" width="6.28515625" style="44" customWidth="1"/>
    <col min="3075" max="3075" width="74.28515625" style="44" customWidth="1"/>
    <col min="3076" max="3076" width="10.85546875" style="44" customWidth="1"/>
    <col min="3077" max="3077" width="28.140625" style="44" customWidth="1"/>
    <col min="3078" max="3078" width="2" style="44" customWidth="1"/>
    <col min="3079" max="3328" width="11.42578125" style="44"/>
    <col min="3329" max="3329" width="1.7109375" style="44" customWidth="1"/>
    <col min="3330" max="3330" width="6.28515625" style="44" customWidth="1"/>
    <col min="3331" max="3331" width="74.28515625" style="44" customWidth="1"/>
    <col min="3332" max="3332" width="10.85546875" style="44" customWidth="1"/>
    <col min="3333" max="3333" width="28.140625" style="44" customWidth="1"/>
    <col min="3334" max="3334" width="2" style="44" customWidth="1"/>
    <col min="3335" max="3584" width="11.42578125" style="44"/>
    <col min="3585" max="3585" width="1.7109375" style="44" customWidth="1"/>
    <col min="3586" max="3586" width="6.28515625" style="44" customWidth="1"/>
    <col min="3587" max="3587" width="74.28515625" style="44" customWidth="1"/>
    <col min="3588" max="3588" width="10.85546875" style="44" customWidth="1"/>
    <col min="3589" max="3589" width="28.140625" style="44" customWidth="1"/>
    <col min="3590" max="3590" width="2" style="44" customWidth="1"/>
    <col min="3591" max="3840" width="11.42578125" style="44"/>
    <col min="3841" max="3841" width="1.7109375" style="44" customWidth="1"/>
    <col min="3842" max="3842" width="6.28515625" style="44" customWidth="1"/>
    <col min="3843" max="3843" width="74.28515625" style="44" customWidth="1"/>
    <col min="3844" max="3844" width="10.85546875" style="44" customWidth="1"/>
    <col min="3845" max="3845" width="28.140625" style="44" customWidth="1"/>
    <col min="3846" max="3846" width="2" style="44" customWidth="1"/>
    <col min="3847" max="4096" width="11.42578125" style="44"/>
    <col min="4097" max="4097" width="1.7109375" style="44" customWidth="1"/>
    <col min="4098" max="4098" width="6.28515625" style="44" customWidth="1"/>
    <col min="4099" max="4099" width="74.28515625" style="44" customWidth="1"/>
    <col min="4100" max="4100" width="10.85546875" style="44" customWidth="1"/>
    <col min="4101" max="4101" width="28.140625" style="44" customWidth="1"/>
    <col min="4102" max="4102" width="2" style="44" customWidth="1"/>
    <col min="4103" max="4352" width="11.42578125" style="44"/>
    <col min="4353" max="4353" width="1.7109375" style="44" customWidth="1"/>
    <col min="4354" max="4354" width="6.28515625" style="44" customWidth="1"/>
    <col min="4355" max="4355" width="74.28515625" style="44" customWidth="1"/>
    <col min="4356" max="4356" width="10.85546875" style="44" customWidth="1"/>
    <col min="4357" max="4357" width="28.140625" style="44" customWidth="1"/>
    <col min="4358" max="4358" width="2" style="44" customWidth="1"/>
    <col min="4359" max="4608" width="11.42578125" style="44"/>
    <col min="4609" max="4609" width="1.7109375" style="44" customWidth="1"/>
    <col min="4610" max="4610" width="6.28515625" style="44" customWidth="1"/>
    <col min="4611" max="4611" width="74.28515625" style="44" customWidth="1"/>
    <col min="4612" max="4612" width="10.85546875" style="44" customWidth="1"/>
    <col min="4613" max="4613" width="28.140625" style="44" customWidth="1"/>
    <col min="4614" max="4614" width="2" style="44" customWidth="1"/>
    <col min="4615" max="4864" width="11.42578125" style="44"/>
    <col min="4865" max="4865" width="1.7109375" style="44" customWidth="1"/>
    <col min="4866" max="4866" width="6.28515625" style="44" customWidth="1"/>
    <col min="4867" max="4867" width="74.28515625" style="44" customWidth="1"/>
    <col min="4868" max="4868" width="10.85546875" style="44" customWidth="1"/>
    <col min="4869" max="4869" width="28.140625" style="44" customWidth="1"/>
    <col min="4870" max="4870" width="2" style="44" customWidth="1"/>
    <col min="4871" max="5120" width="11.42578125" style="44"/>
    <col min="5121" max="5121" width="1.7109375" style="44" customWidth="1"/>
    <col min="5122" max="5122" width="6.28515625" style="44" customWidth="1"/>
    <col min="5123" max="5123" width="74.28515625" style="44" customWidth="1"/>
    <col min="5124" max="5124" width="10.85546875" style="44" customWidth="1"/>
    <col min="5125" max="5125" width="28.140625" style="44" customWidth="1"/>
    <col min="5126" max="5126" width="2" style="44" customWidth="1"/>
    <col min="5127" max="5376" width="11.42578125" style="44"/>
    <col min="5377" max="5377" width="1.7109375" style="44" customWidth="1"/>
    <col min="5378" max="5378" width="6.28515625" style="44" customWidth="1"/>
    <col min="5379" max="5379" width="74.28515625" style="44" customWidth="1"/>
    <col min="5380" max="5380" width="10.85546875" style="44" customWidth="1"/>
    <col min="5381" max="5381" width="28.140625" style="44" customWidth="1"/>
    <col min="5382" max="5382" width="2" style="44" customWidth="1"/>
    <col min="5383" max="5632" width="11.42578125" style="44"/>
    <col min="5633" max="5633" width="1.7109375" style="44" customWidth="1"/>
    <col min="5634" max="5634" width="6.28515625" style="44" customWidth="1"/>
    <col min="5635" max="5635" width="74.28515625" style="44" customWidth="1"/>
    <col min="5636" max="5636" width="10.85546875" style="44" customWidth="1"/>
    <col min="5637" max="5637" width="28.140625" style="44" customWidth="1"/>
    <col min="5638" max="5638" width="2" style="44" customWidth="1"/>
    <col min="5639" max="5888" width="11.42578125" style="44"/>
    <col min="5889" max="5889" width="1.7109375" style="44" customWidth="1"/>
    <col min="5890" max="5890" width="6.28515625" style="44" customWidth="1"/>
    <col min="5891" max="5891" width="74.28515625" style="44" customWidth="1"/>
    <col min="5892" max="5892" width="10.85546875" style="44" customWidth="1"/>
    <col min="5893" max="5893" width="28.140625" style="44" customWidth="1"/>
    <col min="5894" max="5894" width="2" style="44" customWidth="1"/>
    <col min="5895" max="6144" width="11.42578125" style="44"/>
    <col min="6145" max="6145" width="1.7109375" style="44" customWidth="1"/>
    <col min="6146" max="6146" width="6.28515625" style="44" customWidth="1"/>
    <col min="6147" max="6147" width="74.28515625" style="44" customWidth="1"/>
    <col min="6148" max="6148" width="10.85546875" style="44" customWidth="1"/>
    <col min="6149" max="6149" width="28.140625" style="44" customWidth="1"/>
    <col min="6150" max="6150" width="2" style="44" customWidth="1"/>
    <col min="6151" max="6400" width="11.42578125" style="44"/>
    <col min="6401" max="6401" width="1.7109375" style="44" customWidth="1"/>
    <col min="6402" max="6402" width="6.28515625" style="44" customWidth="1"/>
    <col min="6403" max="6403" width="74.28515625" style="44" customWidth="1"/>
    <col min="6404" max="6404" width="10.85546875" style="44" customWidth="1"/>
    <col min="6405" max="6405" width="28.140625" style="44" customWidth="1"/>
    <col min="6406" max="6406" width="2" style="44" customWidth="1"/>
    <col min="6407" max="6656" width="11.42578125" style="44"/>
    <col min="6657" max="6657" width="1.7109375" style="44" customWidth="1"/>
    <col min="6658" max="6658" width="6.28515625" style="44" customWidth="1"/>
    <col min="6659" max="6659" width="74.28515625" style="44" customWidth="1"/>
    <col min="6660" max="6660" width="10.85546875" style="44" customWidth="1"/>
    <col min="6661" max="6661" width="28.140625" style="44" customWidth="1"/>
    <col min="6662" max="6662" width="2" style="44" customWidth="1"/>
    <col min="6663" max="6912" width="11.42578125" style="44"/>
    <col min="6913" max="6913" width="1.7109375" style="44" customWidth="1"/>
    <col min="6914" max="6914" width="6.28515625" style="44" customWidth="1"/>
    <col min="6915" max="6915" width="74.28515625" style="44" customWidth="1"/>
    <col min="6916" max="6916" width="10.85546875" style="44" customWidth="1"/>
    <col min="6917" max="6917" width="28.140625" style="44" customWidth="1"/>
    <col min="6918" max="6918" width="2" style="44" customWidth="1"/>
    <col min="6919" max="7168" width="11.42578125" style="44"/>
    <col min="7169" max="7169" width="1.7109375" style="44" customWidth="1"/>
    <col min="7170" max="7170" width="6.28515625" style="44" customWidth="1"/>
    <col min="7171" max="7171" width="74.28515625" style="44" customWidth="1"/>
    <col min="7172" max="7172" width="10.85546875" style="44" customWidth="1"/>
    <col min="7173" max="7173" width="28.140625" style="44" customWidth="1"/>
    <col min="7174" max="7174" width="2" style="44" customWidth="1"/>
    <col min="7175" max="7424" width="11.42578125" style="44"/>
    <col min="7425" max="7425" width="1.7109375" style="44" customWidth="1"/>
    <col min="7426" max="7426" width="6.28515625" style="44" customWidth="1"/>
    <col min="7427" max="7427" width="74.28515625" style="44" customWidth="1"/>
    <col min="7428" max="7428" width="10.85546875" style="44" customWidth="1"/>
    <col min="7429" max="7429" width="28.140625" style="44" customWidth="1"/>
    <col min="7430" max="7430" width="2" style="44" customWidth="1"/>
    <col min="7431" max="7680" width="11.42578125" style="44"/>
    <col min="7681" max="7681" width="1.7109375" style="44" customWidth="1"/>
    <col min="7682" max="7682" width="6.28515625" style="44" customWidth="1"/>
    <col min="7683" max="7683" width="74.28515625" style="44" customWidth="1"/>
    <col min="7684" max="7684" width="10.85546875" style="44" customWidth="1"/>
    <col min="7685" max="7685" width="28.140625" style="44" customWidth="1"/>
    <col min="7686" max="7686" width="2" style="44" customWidth="1"/>
    <col min="7687" max="7936" width="11.42578125" style="44"/>
    <col min="7937" max="7937" width="1.7109375" style="44" customWidth="1"/>
    <col min="7938" max="7938" width="6.28515625" style="44" customWidth="1"/>
    <col min="7939" max="7939" width="74.28515625" style="44" customWidth="1"/>
    <col min="7940" max="7940" width="10.85546875" style="44" customWidth="1"/>
    <col min="7941" max="7941" width="28.140625" style="44" customWidth="1"/>
    <col min="7942" max="7942" width="2" style="44" customWidth="1"/>
    <col min="7943" max="8192" width="11.42578125" style="44"/>
    <col min="8193" max="8193" width="1.7109375" style="44" customWidth="1"/>
    <col min="8194" max="8194" width="6.28515625" style="44" customWidth="1"/>
    <col min="8195" max="8195" width="74.28515625" style="44" customWidth="1"/>
    <col min="8196" max="8196" width="10.85546875" style="44" customWidth="1"/>
    <col min="8197" max="8197" width="28.140625" style="44" customWidth="1"/>
    <col min="8198" max="8198" width="2" style="44" customWidth="1"/>
    <col min="8199" max="8448" width="11.42578125" style="44"/>
    <col min="8449" max="8449" width="1.7109375" style="44" customWidth="1"/>
    <col min="8450" max="8450" width="6.28515625" style="44" customWidth="1"/>
    <col min="8451" max="8451" width="74.28515625" style="44" customWidth="1"/>
    <col min="8452" max="8452" width="10.85546875" style="44" customWidth="1"/>
    <col min="8453" max="8453" width="28.140625" style="44" customWidth="1"/>
    <col min="8454" max="8454" width="2" style="44" customWidth="1"/>
    <col min="8455" max="8704" width="11.42578125" style="44"/>
    <col min="8705" max="8705" width="1.7109375" style="44" customWidth="1"/>
    <col min="8706" max="8706" width="6.28515625" style="44" customWidth="1"/>
    <col min="8707" max="8707" width="74.28515625" style="44" customWidth="1"/>
    <col min="8708" max="8708" width="10.85546875" style="44" customWidth="1"/>
    <col min="8709" max="8709" width="28.140625" style="44" customWidth="1"/>
    <col min="8710" max="8710" width="2" style="44" customWidth="1"/>
    <col min="8711" max="8960" width="11.42578125" style="44"/>
    <col min="8961" max="8961" width="1.7109375" style="44" customWidth="1"/>
    <col min="8962" max="8962" width="6.28515625" style="44" customWidth="1"/>
    <col min="8963" max="8963" width="74.28515625" style="44" customWidth="1"/>
    <col min="8964" max="8964" width="10.85546875" style="44" customWidth="1"/>
    <col min="8965" max="8965" width="28.140625" style="44" customWidth="1"/>
    <col min="8966" max="8966" width="2" style="44" customWidth="1"/>
    <col min="8967" max="9216" width="11.42578125" style="44"/>
    <col min="9217" max="9217" width="1.7109375" style="44" customWidth="1"/>
    <col min="9218" max="9218" width="6.28515625" style="44" customWidth="1"/>
    <col min="9219" max="9219" width="74.28515625" style="44" customWidth="1"/>
    <col min="9220" max="9220" width="10.85546875" style="44" customWidth="1"/>
    <col min="9221" max="9221" width="28.140625" style="44" customWidth="1"/>
    <col min="9222" max="9222" width="2" style="44" customWidth="1"/>
    <col min="9223" max="9472" width="11.42578125" style="44"/>
    <col min="9473" max="9473" width="1.7109375" style="44" customWidth="1"/>
    <col min="9474" max="9474" width="6.28515625" style="44" customWidth="1"/>
    <col min="9475" max="9475" width="74.28515625" style="44" customWidth="1"/>
    <col min="9476" max="9476" width="10.85546875" style="44" customWidth="1"/>
    <col min="9477" max="9477" width="28.140625" style="44" customWidth="1"/>
    <col min="9478" max="9478" width="2" style="44" customWidth="1"/>
    <col min="9479" max="9728" width="11.42578125" style="44"/>
    <col min="9729" max="9729" width="1.7109375" style="44" customWidth="1"/>
    <col min="9730" max="9730" width="6.28515625" style="44" customWidth="1"/>
    <col min="9731" max="9731" width="74.28515625" style="44" customWidth="1"/>
    <col min="9732" max="9732" width="10.85546875" style="44" customWidth="1"/>
    <col min="9733" max="9733" width="28.140625" style="44" customWidth="1"/>
    <col min="9734" max="9734" width="2" style="44" customWidth="1"/>
    <col min="9735" max="9984" width="11.42578125" style="44"/>
    <col min="9985" max="9985" width="1.7109375" style="44" customWidth="1"/>
    <col min="9986" max="9986" width="6.28515625" style="44" customWidth="1"/>
    <col min="9987" max="9987" width="74.28515625" style="44" customWidth="1"/>
    <col min="9988" max="9988" width="10.85546875" style="44" customWidth="1"/>
    <col min="9989" max="9989" width="28.140625" style="44" customWidth="1"/>
    <col min="9990" max="9990" width="2" style="44" customWidth="1"/>
    <col min="9991" max="10240" width="11.42578125" style="44"/>
    <col min="10241" max="10241" width="1.7109375" style="44" customWidth="1"/>
    <col min="10242" max="10242" width="6.28515625" style="44" customWidth="1"/>
    <col min="10243" max="10243" width="74.28515625" style="44" customWidth="1"/>
    <col min="10244" max="10244" width="10.85546875" style="44" customWidth="1"/>
    <col min="10245" max="10245" width="28.140625" style="44" customWidth="1"/>
    <col min="10246" max="10246" width="2" style="44" customWidth="1"/>
    <col min="10247" max="10496" width="11.42578125" style="44"/>
    <col min="10497" max="10497" width="1.7109375" style="44" customWidth="1"/>
    <col min="10498" max="10498" width="6.28515625" style="44" customWidth="1"/>
    <col min="10499" max="10499" width="74.28515625" style="44" customWidth="1"/>
    <col min="10500" max="10500" width="10.85546875" style="44" customWidth="1"/>
    <col min="10501" max="10501" width="28.140625" style="44" customWidth="1"/>
    <col min="10502" max="10502" width="2" style="44" customWidth="1"/>
    <col min="10503" max="10752" width="11.42578125" style="44"/>
    <col min="10753" max="10753" width="1.7109375" style="44" customWidth="1"/>
    <col min="10754" max="10754" width="6.28515625" style="44" customWidth="1"/>
    <col min="10755" max="10755" width="74.28515625" style="44" customWidth="1"/>
    <col min="10756" max="10756" width="10.85546875" style="44" customWidth="1"/>
    <col min="10757" max="10757" width="28.140625" style="44" customWidth="1"/>
    <col min="10758" max="10758" width="2" style="44" customWidth="1"/>
    <col min="10759" max="11008" width="11.42578125" style="44"/>
    <col min="11009" max="11009" width="1.7109375" style="44" customWidth="1"/>
    <col min="11010" max="11010" width="6.28515625" style="44" customWidth="1"/>
    <col min="11011" max="11011" width="74.28515625" style="44" customWidth="1"/>
    <col min="11012" max="11012" width="10.85546875" style="44" customWidth="1"/>
    <col min="11013" max="11013" width="28.140625" style="44" customWidth="1"/>
    <col min="11014" max="11014" width="2" style="44" customWidth="1"/>
    <col min="11015" max="11264" width="11.42578125" style="44"/>
    <col min="11265" max="11265" width="1.7109375" style="44" customWidth="1"/>
    <col min="11266" max="11266" width="6.28515625" style="44" customWidth="1"/>
    <col min="11267" max="11267" width="74.28515625" style="44" customWidth="1"/>
    <col min="11268" max="11268" width="10.85546875" style="44" customWidth="1"/>
    <col min="11269" max="11269" width="28.140625" style="44" customWidth="1"/>
    <col min="11270" max="11270" width="2" style="44" customWidth="1"/>
    <col min="11271" max="11520" width="11.42578125" style="44"/>
    <col min="11521" max="11521" width="1.7109375" style="44" customWidth="1"/>
    <col min="11522" max="11522" width="6.28515625" style="44" customWidth="1"/>
    <col min="11523" max="11523" width="74.28515625" style="44" customWidth="1"/>
    <col min="11524" max="11524" width="10.85546875" style="44" customWidth="1"/>
    <col min="11525" max="11525" width="28.140625" style="44" customWidth="1"/>
    <col min="11526" max="11526" width="2" style="44" customWidth="1"/>
    <col min="11527" max="11776" width="11.42578125" style="44"/>
    <col min="11777" max="11777" width="1.7109375" style="44" customWidth="1"/>
    <col min="11778" max="11778" width="6.28515625" style="44" customWidth="1"/>
    <col min="11779" max="11779" width="74.28515625" style="44" customWidth="1"/>
    <col min="11780" max="11780" width="10.85546875" style="44" customWidth="1"/>
    <col min="11781" max="11781" width="28.140625" style="44" customWidth="1"/>
    <col min="11782" max="11782" width="2" style="44" customWidth="1"/>
    <col min="11783" max="12032" width="11.42578125" style="44"/>
    <col min="12033" max="12033" width="1.7109375" style="44" customWidth="1"/>
    <col min="12034" max="12034" width="6.28515625" style="44" customWidth="1"/>
    <col min="12035" max="12035" width="74.28515625" style="44" customWidth="1"/>
    <col min="12036" max="12036" width="10.85546875" style="44" customWidth="1"/>
    <col min="12037" max="12037" width="28.140625" style="44" customWidth="1"/>
    <col min="12038" max="12038" width="2" style="44" customWidth="1"/>
    <col min="12039" max="12288" width="11.42578125" style="44"/>
    <col min="12289" max="12289" width="1.7109375" style="44" customWidth="1"/>
    <col min="12290" max="12290" width="6.28515625" style="44" customWidth="1"/>
    <col min="12291" max="12291" width="74.28515625" style="44" customWidth="1"/>
    <col min="12292" max="12292" width="10.85546875" style="44" customWidth="1"/>
    <col min="12293" max="12293" width="28.140625" style="44" customWidth="1"/>
    <col min="12294" max="12294" width="2" style="44" customWidth="1"/>
    <col min="12295" max="12544" width="11.42578125" style="44"/>
    <col min="12545" max="12545" width="1.7109375" style="44" customWidth="1"/>
    <col min="12546" max="12546" width="6.28515625" style="44" customWidth="1"/>
    <col min="12547" max="12547" width="74.28515625" style="44" customWidth="1"/>
    <col min="12548" max="12548" width="10.85546875" style="44" customWidth="1"/>
    <col min="12549" max="12549" width="28.140625" style="44" customWidth="1"/>
    <col min="12550" max="12550" width="2" style="44" customWidth="1"/>
    <col min="12551" max="12800" width="11.42578125" style="44"/>
    <col min="12801" max="12801" width="1.7109375" style="44" customWidth="1"/>
    <col min="12802" max="12802" width="6.28515625" style="44" customWidth="1"/>
    <col min="12803" max="12803" width="74.28515625" style="44" customWidth="1"/>
    <col min="12804" max="12804" width="10.85546875" style="44" customWidth="1"/>
    <col min="12805" max="12805" width="28.140625" style="44" customWidth="1"/>
    <col min="12806" max="12806" width="2" style="44" customWidth="1"/>
    <col min="12807" max="13056" width="11.42578125" style="44"/>
    <col min="13057" max="13057" width="1.7109375" style="44" customWidth="1"/>
    <col min="13058" max="13058" width="6.28515625" style="44" customWidth="1"/>
    <col min="13059" max="13059" width="74.28515625" style="44" customWidth="1"/>
    <col min="13060" max="13060" width="10.85546875" style="44" customWidth="1"/>
    <col min="13061" max="13061" width="28.140625" style="44" customWidth="1"/>
    <col min="13062" max="13062" width="2" style="44" customWidth="1"/>
    <col min="13063" max="13312" width="11.42578125" style="44"/>
    <col min="13313" max="13313" width="1.7109375" style="44" customWidth="1"/>
    <col min="13314" max="13314" width="6.28515625" style="44" customWidth="1"/>
    <col min="13315" max="13315" width="74.28515625" style="44" customWidth="1"/>
    <col min="13316" max="13316" width="10.85546875" style="44" customWidth="1"/>
    <col min="13317" max="13317" width="28.140625" style="44" customWidth="1"/>
    <col min="13318" max="13318" width="2" style="44" customWidth="1"/>
    <col min="13319" max="13568" width="11.42578125" style="44"/>
    <col min="13569" max="13569" width="1.7109375" style="44" customWidth="1"/>
    <col min="13570" max="13570" width="6.28515625" style="44" customWidth="1"/>
    <col min="13571" max="13571" width="74.28515625" style="44" customWidth="1"/>
    <col min="13572" max="13572" width="10.85546875" style="44" customWidth="1"/>
    <col min="13573" max="13573" width="28.140625" style="44" customWidth="1"/>
    <col min="13574" max="13574" width="2" style="44" customWidth="1"/>
    <col min="13575" max="13824" width="11.42578125" style="44"/>
    <col min="13825" max="13825" width="1.7109375" style="44" customWidth="1"/>
    <col min="13826" max="13826" width="6.28515625" style="44" customWidth="1"/>
    <col min="13827" max="13827" width="74.28515625" style="44" customWidth="1"/>
    <col min="13828" max="13828" width="10.85546875" style="44" customWidth="1"/>
    <col min="13829" max="13829" width="28.140625" style="44" customWidth="1"/>
    <col min="13830" max="13830" width="2" style="44" customWidth="1"/>
    <col min="13831" max="14080" width="11.42578125" style="44"/>
    <col min="14081" max="14081" width="1.7109375" style="44" customWidth="1"/>
    <col min="14082" max="14082" width="6.28515625" style="44" customWidth="1"/>
    <col min="14083" max="14083" width="74.28515625" style="44" customWidth="1"/>
    <col min="14084" max="14084" width="10.85546875" style="44" customWidth="1"/>
    <col min="14085" max="14085" width="28.140625" style="44" customWidth="1"/>
    <col min="14086" max="14086" width="2" style="44" customWidth="1"/>
    <col min="14087" max="14336" width="11.42578125" style="44"/>
    <col min="14337" max="14337" width="1.7109375" style="44" customWidth="1"/>
    <col min="14338" max="14338" width="6.28515625" style="44" customWidth="1"/>
    <col min="14339" max="14339" width="74.28515625" style="44" customWidth="1"/>
    <col min="14340" max="14340" width="10.85546875" style="44" customWidth="1"/>
    <col min="14341" max="14341" width="28.140625" style="44" customWidth="1"/>
    <col min="14342" max="14342" width="2" style="44" customWidth="1"/>
    <col min="14343" max="14592" width="11.42578125" style="44"/>
    <col min="14593" max="14593" width="1.7109375" style="44" customWidth="1"/>
    <col min="14594" max="14594" width="6.28515625" style="44" customWidth="1"/>
    <col min="14595" max="14595" width="74.28515625" style="44" customWidth="1"/>
    <col min="14596" max="14596" width="10.85546875" style="44" customWidth="1"/>
    <col min="14597" max="14597" width="28.140625" style="44" customWidth="1"/>
    <col min="14598" max="14598" width="2" style="44" customWidth="1"/>
    <col min="14599" max="14848" width="11.42578125" style="44"/>
    <col min="14849" max="14849" width="1.7109375" style="44" customWidth="1"/>
    <col min="14850" max="14850" width="6.28515625" style="44" customWidth="1"/>
    <col min="14851" max="14851" width="74.28515625" style="44" customWidth="1"/>
    <col min="14852" max="14852" width="10.85546875" style="44" customWidth="1"/>
    <col min="14853" max="14853" width="28.140625" style="44" customWidth="1"/>
    <col min="14854" max="14854" width="2" style="44" customWidth="1"/>
    <col min="14855" max="15104" width="11.42578125" style="44"/>
    <col min="15105" max="15105" width="1.7109375" style="44" customWidth="1"/>
    <col min="15106" max="15106" width="6.28515625" style="44" customWidth="1"/>
    <col min="15107" max="15107" width="74.28515625" style="44" customWidth="1"/>
    <col min="15108" max="15108" width="10.85546875" style="44" customWidth="1"/>
    <col min="15109" max="15109" width="28.140625" style="44" customWidth="1"/>
    <col min="15110" max="15110" width="2" style="44" customWidth="1"/>
    <col min="15111" max="15360" width="11.42578125" style="44"/>
    <col min="15361" max="15361" width="1.7109375" style="44" customWidth="1"/>
    <col min="15362" max="15362" width="6.28515625" style="44" customWidth="1"/>
    <col min="15363" max="15363" width="74.28515625" style="44" customWidth="1"/>
    <col min="15364" max="15364" width="10.85546875" style="44" customWidth="1"/>
    <col min="15365" max="15365" width="28.140625" style="44" customWidth="1"/>
    <col min="15366" max="15366" width="2" style="44" customWidth="1"/>
    <col min="15367" max="15616" width="11.42578125" style="44"/>
    <col min="15617" max="15617" width="1.7109375" style="44" customWidth="1"/>
    <col min="15618" max="15618" width="6.28515625" style="44" customWidth="1"/>
    <col min="15619" max="15619" width="74.28515625" style="44" customWidth="1"/>
    <col min="15620" max="15620" width="10.85546875" style="44" customWidth="1"/>
    <col min="15621" max="15621" width="28.140625" style="44" customWidth="1"/>
    <col min="15622" max="15622" width="2" style="44" customWidth="1"/>
    <col min="15623" max="15872" width="11.42578125" style="44"/>
    <col min="15873" max="15873" width="1.7109375" style="44" customWidth="1"/>
    <col min="15874" max="15874" width="6.28515625" style="44" customWidth="1"/>
    <col min="15875" max="15875" width="74.28515625" style="44" customWidth="1"/>
    <col min="15876" max="15876" width="10.85546875" style="44" customWidth="1"/>
    <col min="15877" max="15877" width="28.140625" style="44" customWidth="1"/>
    <col min="15878" max="15878" width="2" style="44" customWidth="1"/>
    <col min="15879" max="16128" width="11.42578125" style="44"/>
    <col min="16129" max="16129" width="1.7109375" style="44" customWidth="1"/>
    <col min="16130" max="16130" width="6.28515625" style="44" customWidth="1"/>
    <col min="16131" max="16131" width="74.28515625" style="44" customWidth="1"/>
    <col min="16132" max="16132" width="10.85546875" style="44" customWidth="1"/>
    <col min="16133" max="16133" width="28.140625" style="44" customWidth="1"/>
    <col min="16134" max="16134" width="2" style="44" customWidth="1"/>
    <col min="16135" max="16384" width="11.42578125" style="44"/>
  </cols>
  <sheetData>
    <row r="1" spans="2:14" ht="9.9499999999999993" customHeight="1"/>
    <row r="2" spans="2:14" ht="18" customHeight="1">
      <c r="B2" s="43" t="s">
        <v>47</v>
      </c>
      <c r="C2" s="43"/>
      <c r="D2" s="43"/>
      <c r="E2" s="43"/>
      <c r="F2" s="43"/>
      <c r="G2" s="43"/>
      <c r="H2" s="43"/>
      <c r="I2" s="43"/>
      <c r="J2" s="43"/>
      <c r="K2" s="43"/>
      <c r="L2" s="43"/>
      <c r="M2" s="43"/>
      <c r="N2" s="43"/>
    </row>
    <row r="3" spans="2:14" ht="14.25" customHeight="1">
      <c r="B3" s="45" t="s">
        <v>39</v>
      </c>
    </row>
    <row r="4" spans="2:14" ht="14.25" customHeight="1">
      <c r="B4" s="45"/>
    </row>
    <row r="5" spans="2:14" ht="14.25" customHeight="1"/>
    <row r="6" spans="2:14" ht="20.25" customHeight="1">
      <c r="B6" s="46" t="s">
        <v>40</v>
      </c>
      <c r="C6" s="46" t="s">
        <v>41</v>
      </c>
      <c r="D6" s="46" t="s">
        <v>42</v>
      </c>
      <c r="E6" s="46" t="s">
        <v>43</v>
      </c>
    </row>
    <row r="7" spans="2:14" ht="33.75" customHeight="1">
      <c r="B7" s="56">
        <v>1</v>
      </c>
      <c r="C7" s="82" t="s">
        <v>48</v>
      </c>
      <c r="D7" s="42" t="s">
        <v>42</v>
      </c>
      <c r="E7" s="56" t="s">
        <v>45</v>
      </c>
      <c r="F7" s="58"/>
    </row>
    <row r="8" spans="2:14" ht="33.75" customHeight="1">
      <c r="B8" s="57">
        <v>2</v>
      </c>
      <c r="C8" s="81" t="s">
        <v>53</v>
      </c>
      <c r="D8" s="41" t="s">
        <v>42</v>
      </c>
      <c r="E8" s="57" t="s">
        <v>46</v>
      </c>
      <c r="F8" s="58"/>
    </row>
    <row r="9" spans="2:14" ht="12.75" customHeight="1"/>
    <row r="10" spans="2:14" ht="8.25" customHeight="1">
      <c r="B10" s="47"/>
      <c r="C10" s="48"/>
      <c r="D10" s="48"/>
      <c r="E10" s="49"/>
    </row>
    <row r="11" spans="2:14">
      <c r="B11" s="93" t="s">
        <v>44</v>
      </c>
      <c r="C11" s="94"/>
      <c r="D11" s="94"/>
      <c r="E11" s="95"/>
    </row>
    <row r="12" spans="2:14" ht="8.25" customHeight="1">
      <c r="B12" s="50"/>
      <c r="C12" s="51"/>
      <c r="D12" s="51"/>
      <c r="E12" s="52"/>
    </row>
    <row r="13" spans="2:14" ht="8.25" customHeight="1">
      <c r="B13" s="53"/>
      <c r="C13" s="55"/>
      <c r="D13" s="48"/>
      <c r="E13" s="48"/>
    </row>
    <row r="14" spans="2:14">
      <c r="E14" s="91" t="s">
        <v>63</v>
      </c>
    </row>
    <row r="20" spans="5:5">
      <c r="E20" s="54"/>
    </row>
  </sheetData>
  <mergeCells count="1">
    <mergeCell ref="B11:E11"/>
  </mergeCells>
  <hyperlinks>
    <hyperlink ref="D7" location="'Charges brutes SSP'!A1" display="Lien" xr:uid="{00000000-0004-0000-0000-000000000000}"/>
    <hyperlink ref="D8" location="'Détail des charges '!A1" display="Lien" xr:uid="{00000000-0004-0000-0000-000001000000}"/>
  </hyperlinks>
  <pageMargins left="0.70866141732283472" right="0.70866141732283472" top="1.099537037037037" bottom="0.74803149606299213" header="0.31496062992125984" footer="0.31496062992125984"/>
  <pageSetup paperSize="9" scale="95"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74"/>
  <sheetViews>
    <sheetView showGridLines="0" zoomScaleNormal="100" workbookViewId="0"/>
  </sheetViews>
  <sheetFormatPr baseColWidth="10" defaultColWidth="11.42578125" defaultRowHeight="12.75"/>
  <cols>
    <col min="1" max="1" width="1.7109375" style="9" customWidth="1"/>
    <col min="2" max="2" width="17" style="9" customWidth="1"/>
    <col min="3" max="18" width="10.42578125" style="9" customWidth="1"/>
    <col min="19" max="216" width="11.42578125" style="9"/>
    <col min="217" max="217" width="19.5703125" style="9" bestFit="1" customWidth="1"/>
    <col min="218" max="472" width="11.42578125" style="9"/>
    <col min="473" max="473" width="19.5703125" style="9" bestFit="1" customWidth="1"/>
    <col min="474" max="728" width="11.42578125" style="9"/>
    <col min="729" max="729" width="19.5703125" style="9" bestFit="1" customWidth="1"/>
    <col min="730" max="984" width="11.42578125" style="9"/>
    <col min="985" max="985" width="19.5703125" style="9" bestFit="1" customWidth="1"/>
    <col min="986" max="1240" width="11.42578125" style="9"/>
    <col min="1241" max="1241" width="19.5703125" style="9" bestFit="1" customWidth="1"/>
    <col min="1242" max="1496" width="11.42578125" style="9"/>
    <col min="1497" max="1497" width="19.5703125" style="9" bestFit="1" customWidth="1"/>
    <col min="1498" max="1752" width="11.42578125" style="9"/>
    <col min="1753" max="1753" width="19.5703125" style="9" bestFit="1" customWidth="1"/>
    <col min="1754" max="2008" width="11.42578125" style="9"/>
    <col min="2009" max="2009" width="19.5703125" style="9" bestFit="1" customWidth="1"/>
    <col min="2010" max="2264" width="11.42578125" style="9"/>
    <col min="2265" max="2265" width="19.5703125" style="9" bestFit="1" customWidth="1"/>
    <col min="2266" max="2520" width="11.42578125" style="9"/>
    <col min="2521" max="2521" width="19.5703125" style="9" bestFit="1" customWidth="1"/>
    <col min="2522" max="2776" width="11.42578125" style="9"/>
    <col min="2777" max="2777" width="19.5703125" style="9" bestFit="1" customWidth="1"/>
    <col min="2778" max="3032" width="11.42578125" style="9"/>
    <col min="3033" max="3033" width="19.5703125" style="9" bestFit="1" customWidth="1"/>
    <col min="3034" max="3288" width="11.42578125" style="9"/>
    <col min="3289" max="3289" width="19.5703125" style="9" bestFit="1" customWidth="1"/>
    <col min="3290" max="3544" width="11.42578125" style="9"/>
    <col min="3545" max="3545" width="19.5703125" style="9" bestFit="1" customWidth="1"/>
    <col min="3546" max="3800" width="11.42578125" style="9"/>
    <col min="3801" max="3801" width="19.5703125" style="9" bestFit="1" customWidth="1"/>
    <col min="3802" max="4056" width="11.42578125" style="9"/>
    <col min="4057" max="4057" width="19.5703125" style="9" bestFit="1" customWidth="1"/>
    <col min="4058" max="4312" width="11.42578125" style="9"/>
    <col min="4313" max="4313" width="19.5703125" style="9" bestFit="1" customWidth="1"/>
    <col min="4314" max="4568" width="11.42578125" style="9"/>
    <col min="4569" max="4569" width="19.5703125" style="9" bestFit="1" customWidth="1"/>
    <col min="4570" max="4824" width="11.42578125" style="9"/>
    <col min="4825" max="4825" width="19.5703125" style="9" bestFit="1" customWidth="1"/>
    <col min="4826" max="5080" width="11.42578125" style="9"/>
    <col min="5081" max="5081" width="19.5703125" style="9" bestFit="1" customWidth="1"/>
    <col min="5082" max="5336" width="11.42578125" style="9"/>
    <col min="5337" max="5337" width="19.5703125" style="9" bestFit="1" customWidth="1"/>
    <col min="5338" max="5592" width="11.42578125" style="9"/>
    <col min="5593" max="5593" width="19.5703125" style="9" bestFit="1" customWidth="1"/>
    <col min="5594" max="5848" width="11.42578125" style="9"/>
    <col min="5849" max="5849" width="19.5703125" style="9" bestFit="1" customWidth="1"/>
    <col min="5850" max="6104" width="11.42578125" style="9"/>
    <col min="6105" max="6105" width="19.5703125" style="9" bestFit="1" customWidth="1"/>
    <col min="6106" max="6360" width="11.42578125" style="9"/>
    <col min="6361" max="6361" width="19.5703125" style="9" bestFit="1" customWidth="1"/>
    <col min="6362" max="6616" width="11.42578125" style="9"/>
    <col min="6617" max="6617" width="19.5703125" style="9" bestFit="1" customWidth="1"/>
    <col min="6618" max="6872" width="11.42578125" style="9"/>
    <col min="6873" max="6873" width="19.5703125" style="9" bestFit="1" customWidth="1"/>
    <col min="6874" max="7128" width="11.42578125" style="9"/>
    <col min="7129" max="7129" width="19.5703125" style="9" bestFit="1" customWidth="1"/>
    <col min="7130" max="7384" width="11.42578125" style="9"/>
    <col min="7385" max="7385" width="19.5703125" style="9" bestFit="1" customWidth="1"/>
    <col min="7386" max="7640" width="11.42578125" style="9"/>
    <col min="7641" max="7641" width="19.5703125" style="9" bestFit="1" customWidth="1"/>
    <col min="7642" max="7896" width="11.42578125" style="9"/>
    <col min="7897" max="7897" width="19.5703125" style="9" bestFit="1" customWidth="1"/>
    <col min="7898" max="8152" width="11.42578125" style="9"/>
    <col min="8153" max="8153" width="19.5703125" style="9" bestFit="1" customWidth="1"/>
    <col min="8154" max="8408" width="11.42578125" style="9"/>
    <col min="8409" max="8409" width="19.5703125" style="9" bestFit="1" customWidth="1"/>
    <col min="8410" max="8664" width="11.42578125" style="9"/>
    <col min="8665" max="8665" width="19.5703125" style="9" bestFit="1" customWidth="1"/>
    <col min="8666" max="8920" width="11.42578125" style="9"/>
    <col min="8921" max="8921" width="19.5703125" style="9" bestFit="1" customWidth="1"/>
    <col min="8922" max="9176" width="11.42578125" style="9"/>
    <col min="9177" max="9177" width="19.5703125" style="9" bestFit="1" customWidth="1"/>
    <col min="9178" max="9432" width="11.42578125" style="9"/>
    <col min="9433" max="9433" width="19.5703125" style="9" bestFit="1" customWidth="1"/>
    <col min="9434" max="9688" width="11.42578125" style="9"/>
    <col min="9689" max="9689" width="19.5703125" style="9" bestFit="1" customWidth="1"/>
    <col min="9690" max="9944" width="11.42578125" style="9"/>
    <col min="9945" max="9945" width="19.5703125" style="9" bestFit="1" customWidth="1"/>
    <col min="9946" max="10200" width="11.42578125" style="9"/>
    <col min="10201" max="10201" width="19.5703125" style="9" bestFit="1" customWidth="1"/>
    <col min="10202" max="10456" width="11.42578125" style="9"/>
    <col min="10457" max="10457" width="19.5703125" style="9" bestFit="1" customWidth="1"/>
    <col min="10458" max="10712" width="11.42578125" style="9"/>
    <col min="10713" max="10713" width="19.5703125" style="9" bestFit="1" customWidth="1"/>
    <col min="10714" max="10968" width="11.42578125" style="9"/>
    <col min="10969" max="10969" width="19.5703125" style="9" bestFit="1" customWidth="1"/>
    <col min="10970" max="11224" width="11.42578125" style="9"/>
    <col min="11225" max="11225" width="19.5703125" style="9" bestFit="1" customWidth="1"/>
    <col min="11226" max="11480" width="11.42578125" style="9"/>
    <col min="11481" max="11481" width="19.5703125" style="9" bestFit="1" customWidth="1"/>
    <col min="11482" max="11736" width="11.42578125" style="9"/>
    <col min="11737" max="11737" width="19.5703125" style="9" bestFit="1" customWidth="1"/>
    <col min="11738" max="11992" width="11.42578125" style="9"/>
    <col min="11993" max="11993" width="19.5703125" style="9" bestFit="1" customWidth="1"/>
    <col min="11994" max="12248" width="11.42578125" style="9"/>
    <col min="12249" max="12249" width="19.5703125" style="9" bestFit="1" customWidth="1"/>
    <col min="12250" max="12504" width="11.42578125" style="9"/>
    <col min="12505" max="12505" width="19.5703125" style="9" bestFit="1" customWidth="1"/>
    <col min="12506" max="12760" width="11.42578125" style="9"/>
    <col min="12761" max="12761" width="19.5703125" style="9" bestFit="1" customWidth="1"/>
    <col min="12762" max="13016" width="11.42578125" style="9"/>
    <col min="13017" max="13017" width="19.5703125" style="9" bestFit="1" customWidth="1"/>
    <col min="13018" max="13272" width="11.42578125" style="9"/>
    <col min="13273" max="13273" width="19.5703125" style="9" bestFit="1" customWidth="1"/>
    <col min="13274" max="13528" width="11.42578125" style="9"/>
    <col min="13529" max="13529" width="19.5703125" style="9" bestFit="1" customWidth="1"/>
    <col min="13530" max="13784" width="11.42578125" style="9"/>
    <col min="13785" max="13785" width="19.5703125" style="9" bestFit="1" customWidth="1"/>
    <col min="13786" max="14040" width="11.42578125" style="9"/>
    <col min="14041" max="14041" width="19.5703125" style="9" bestFit="1" customWidth="1"/>
    <col min="14042" max="14296" width="11.42578125" style="9"/>
    <col min="14297" max="14297" width="19.5703125" style="9" bestFit="1" customWidth="1"/>
    <col min="14298" max="14552" width="11.42578125" style="9"/>
    <col min="14553" max="14553" width="19.5703125" style="9" bestFit="1" customWidth="1"/>
    <col min="14554" max="14808" width="11.42578125" style="9"/>
    <col min="14809" max="14809" width="19.5703125" style="9" bestFit="1" customWidth="1"/>
    <col min="14810" max="15064" width="11.42578125" style="9"/>
    <col min="15065" max="15065" width="19.5703125" style="9" bestFit="1" customWidth="1"/>
    <col min="15066" max="15320" width="11.42578125" style="9"/>
    <col min="15321" max="15321" width="19.5703125" style="9" bestFit="1" customWidth="1"/>
    <col min="15322" max="15576" width="11.42578125" style="9"/>
    <col min="15577" max="15577" width="19.5703125" style="9" bestFit="1" customWidth="1"/>
    <col min="15578" max="15832" width="11.42578125" style="9"/>
    <col min="15833" max="15833" width="19.5703125" style="9" bestFit="1" customWidth="1"/>
    <col min="15834" max="16088" width="11.42578125" style="9"/>
    <col min="16089" max="16089" width="19.5703125" style="9" bestFit="1" customWidth="1"/>
    <col min="16090" max="16384" width="11.42578125" style="9"/>
  </cols>
  <sheetData>
    <row r="1" spans="2:21" ht="9.9499999999999993" customHeight="1"/>
    <row r="2" spans="2:21" ht="15" customHeight="1">
      <c r="B2" s="33" t="s">
        <v>48</v>
      </c>
      <c r="C2" s="22"/>
      <c r="D2" s="22"/>
      <c r="E2" s="22"/>
      <c r="F2" s="22"/>
      <c r="G2" s="22"/>
      <c r="H2" s="22"/>
      <c r="I2" s="22"/>
      <c r="J2" s="22"/>
      <c r="K2" s="22"/>
      <c r="L2" s="22"/>
    </row>
    <row r="3" spans="2:21" ht="15" customHeight="1"/>
    <row r="4" spans="2:21" ht="15" customHeight="1">
      <c r="B4" s="28" t="s">
        <v>31</v>
      </c>
      <c r="C4" s="28">
        <v>1990</v>
      </c>
      <c r="D4" s="28">
        <v>1995</v>
      </c>
      <c r="E4" s="28">
        <v>2000</v>
      </c>
      <c r="F4" s="28">
        <v>2005</v>
      </c>
      <c r="G4" s="28">
        <v>2010</v>
      </c>
      <c r="H4" s="28">
        <v>2011</v>
      </c>
      <c r="I4" s="28">
        <v>2012</v>
      </c>
      <c r="J4" s="28">
        <v>2013</v>
      </c>
      <c r="K4" s="28">
        <v>2014</v>
      </c>
      <c r="L4" s="28">
        <v>2015</v>
      </c>
      <c r="M4" s="28">
        <v>2016</v>
      </c>
      <c r="N4" s="28">
        <v>2017</v>
      </c>
      <c r="O4" s="28">
        <v>2018</v>
      </c>
      <c r="P4" s="28">
        <v>2019</v>
      </c>
      <c r="Q4" s="28">
        <v>2020</v>
      </c>
      <c r="R4" s="28">
        <v>2021</v>
      </c>
      <c r="S4" s="28">
        <v>2022</v>
      </c>
      <c r="T4" s="28">
        <v>2023</v>
      </c>
      <c r="U4" s="28">
        <v>2024</v>
      </c>
    </row>
    <row r="5" spans="2:21" ht="15" customHeight="1">
      <c r="B5" s="60" t="s">
        <v>32</v>
      </c>
      <c r="C5" s="61">
        <v>112.08</v>
      </c>
      <c r="D5" s="61">
        <v>140.15</v>
      </c>
      <c r="E5" s="61">
        <v>286.76</v>
      </c>
      <c r="F5" s="61">
        <v>381.16</v>
      </c>
      <c r="G5" s="61">
        <v>474.36</v>
      </c>
      <c r="H5" s="61">
        <v>532.19000000000005</v>
      </c>
      <c r="I5" s="61">
        <v>593.22</v>
      </c>
      <c r="J5" s="61">
        <v>616.83000000000004</v>
      </c>
      <c r="K5" s="61">
        <v>604.63</v>
      </c>
      <c r="L5" s="61">
        <v>571.71</v>
      </c>
      <c r="M5" s="61">
        <v>598.41999999999996</v>
      </c>
      <c r="N5" s="61">
        <v>624.62</v>
      </c>
      <c r="O5" s="61">
        <v>649.33000000000004</v>
      </c>
      <c r="P5" s="61">
        <v>672.03</v>
      </c>
      <c r="Q5" s="61">
        <v>757.98</v>
      </c>
      <c r="R5" s="61">
        <v>756.36</v>
      </c>
      <c r="S5" s="61">
        <v>774.49</v>
      </c>
      <c r="T5" s="61">
        <v>796.05</v>
      </c>
      <c r="U5" s="61">
        <v>869.77700000000004</v>
      </c>
    </row>
    <row r="6" spans="2:21" ht="15" customHeight="1">
      <c r="B6" s="83" t="s">
        <v>33</v>
      </c>
      <c r="C6" s="84">
        <v>15</v>
      </c>
      <c r="D6" s="84">
        <v>30.5</v>
      </c>
      <c r="E6" s="84">
        <v>34.08</v>
      </c>
      <c r="F6" s="84">
        <v>31.08</v>
      </c>
      <c r="G6" s="84">
        <v>44.89</v>
      </c>
      <c r="H6" s="84">
        <v>36.93</v>
      </c>
      <c r="I6" s="84">
        <v>13.89</v>
      </c>
      <c r="J6" s="84">
        <v>12.63</v>
      </c>
      <c r="K6" s="84">
        <v>10.82</v>
      </c>
      <c r="L6" s="84">
        <v>7.73</v>
      </c>
      <c r="M6" s="84">
        <v>6.63</v>
      </c>
      <c r="N6" s="84">
        <v>10.130000000000001</v>
      </c>
      <c r="O6" s="84">
        <v>7.84</v>
      </c>
      <c r="P6" s="84">
        <v>9.9160000000000004</v>
      </c>
      <c r="Q6" s="84">
        <v>9.9730000000000008</v>
      </c>
      <c r="R6" s="84">
        <v>9.734</v>
      </c>
      <c r="S6" s="84">
        <v>8.4</v>
      </c>
      <c r="T6" s="84">
        <v>8.4</v>
      </c>
      <c r="U6" s="84">
        <v>7.7649999999999997</v>
      </c>
    </row>
    <row r="7" spans="2:21" ht="15" customHeight="1">
      <c r="B7" s="85" t="s">
        <v>0</v>
      </c>
      <c r="C7" s="86">
        <v>127.08</v>
      </c>
      <c r="D7" s="86">
        <v>170.65</v>
      </c>
      <c r="E7" s="86">
        <v>320.83999999999997</v>
      </c>
      <c r="F7" s="86">
        <v>412.24</v>
      </c>
      <c r="G7" s="86">
        <v>519.25</v>
      </c>
      <c r="H7" s="86">
        <v>569.12</v>
      </c>
      <c r="I7" s="86">
        <v>607.11</v>
      </c>
      <c r="J7" s="86">
        <v>629.46</v>
      </c>
      <c r="K7" s="86">
        <v>615.45000000000005</v>
      </c>
      <c r="L7" s="86">
        <v>579.44000000000005</v>
      </c>
      <c r="M7" s="86">
        <v>605.04999999999995</v>
      </c>
      <c r="N7" s="86">
        <v>634.75</v>
      </c>
      <c r="O7" s="86">
        <v>657.17000000000007</v>
      </c>
      <c r="P7" s="86">
        <f>P6+P5</f>
        <v>681.94600000000003</v>
      </c>
      <c r="Q7" s="86">
        <f>Q6+Q5</f>
        <v>767.95299999999997</v>
      </c>
      <c r="R7" s="86">
        <f>R6+R5</f>
        <v>766.09400000000005</v>
      </c>
      <c r="S7" s="86">
        <f t="shared" ref="S7:T7" si="0">S6+S5</f>
        <v>782.89</v>
      </c>
      <c r="T7" s="86">
        <f t="shared" si="0"/>
        <v>804.44999999999993</v>
      </c>
      <c r="U7" s="86">
        <f t="shared" ref="U7" si="1">U6+U5</f>
        <v>877.54200000000003</v>
      </c>
    </row>
    <row r="8" spans="2:21" s="3" customFormat="1" ht="5.85" customHeight="1">
      <c r="B8" s="17"/>
      <c r="C8" s="18"/>
      <c r="D8" s="17"/>
      <c r="E8" s="19"/>
      <c r="F8" s="19"/>
      <c r="G8" s="19"/>
      <c r="H8" s="19"/>
      <c r="I8" s="19"/>
      <c r="J8" s="19"/>
      <c r="K8" s="17"/>
      <c r="L8" s="17"/>
      <c r="M8" s="17"/>
      <c r="N8" s="17"/>
      <c r="O8" s="17"/>
    </row>
    <row r="9" spans="2:21" ht="15" customHeight="1">
      <c r="B9" s="34" t="s">
        <v>49</v>
      </c>
      <c r="C9" s="16"/>
      <c r="D9" s="16"/>
      <c r="E9" s="16"/>
      <c r="F9" s="16"/>
      <c r="G9" s="20"/>
      <c r="H9" s="87"/>
      <c r="I9" s="87"/>
      <c r="J9" s="87"/>
      <c r="K9" s="87"/>
      <c r="L9" s="87"/>
      <c r="M9" s="87"/>
      <c r="N9" s="87"/>
      <c r="O9" s="87"/>
    </row>
    <row r="10" spans="2:21" ht="5.85" customHeight="1">
      <c r="B10" s="34"/>
      <c r="C10" s="16"/>
      <c r="D10" s="16"/>
      <c r="E10" s="16"/>
      <c r="F10" s="16"/>
      <c r="G10" s="20"/>
      <c r="H10" s="20"/>
      <c r="I10" s="20"/>
      <c r="J10" s="20"/>
    </row>
    <row r="11" spans="2:21" s="3" customFormat="1" ht="14.25" customHeight="1">
      <c r="B11" s="59" t="s">
        <v>62</v>
      </c>
      <c r="C11" s="18"/>
      <c r="D11" s="17"/>
      <c r="E11" s="19"/>
      <c r="F11" s="19"/>
      <c r="G11" s="19"/>
      <c r="H11" s="19"/>
      <c r="I11" s="19"/>
      <c r="J11" s="19"/>
      <c r="K11" s="17"/>
      <c r="L11" s="17"/>
      <c r="N11" s="17"/>
      <c r="O11" s="17"/>
    </row>
    <row r="12" spans="2:21" s="3" customFormat="1" ht="5.85" customHeight="1">
      <c r="B12" s="59"/>
      <c r="C12" s="18"/>
      <c r="D12" s="17"/>
      <c r="E12" s="19"/>
      <c r="F12" s="19"/>
      <c r="G12" s="19"/>
      <c r="H12" s="19"/>
      <c r="I12" s="19"/>
      <c r="J12" s="19"/>
      <c r="K12" s="17"/>
      <c r="L12" s="17"/>
      <c r="N12" s="17"/>
      <c r="O12" s="17"/>
    </row>
    <row r="13" spans="2:21" ht="21" customHeight="1">
      <c r="B13" s="34" t="s">
        <v>56</v>
      </c>
      <c r="C13" s="17"/>
      <c r="D13" s="19"/>
      <c r="E13" s="19"/>
      <c r="F13" s="19"/>
      <c r="G13" s="20"/>
      <c r="H13" s="20"/>
      <c r="I13" s="20"/>
      <c r="J13" s="20"/>
    </row>
    <row r="14" spans="2:21" ht="5.85" customHeight="1">
      <c r="B14" s="34"/>
      <c r="C14" s="17"/>
      <c r="D14" s="19"/>
      <c r="E14" s="19"/>
      <c r="F14" s="19"/>
      <c r="G14" s="20"/>
      <c r="H14" s="20"/>
      <c r="I14" s="20"/>
      <c r="J14" s="20"/>
    </row>
    <row r="15" spans="2:21" ht="13.5" customHeight="1">
      <c r="B15" s="38" t="s">
        <v>24</v>
      </c>
      <c r="C15" s="39"/>
      <c r="D15" s="39"/>
      <c r="E15" s="39"/>
      <c r="F15" s="39"/>
      <c r="G15" s="38"/>
      <c r="H15" s="38"/>
      <c r="I15" s="38"/>
      <c r="J15" s="38"/>
      <c r="K15" s="40"/>
      <c r="L15" s="40"/>
      <c r="M15" s="40"/>
      <c r="N15" s="40"/>
      <c r="O15" s="40"/>
    </row>
    <row r="16" spans="2:21" s="20" customFormat="1" ht="22.5" customHeight="1">
      <c r="B16" s="97" t="s">
        <v>28</v>
      </c>
      <c r="C16" s="97"/>
      <c r="D16" s="97"/>
      <c r="E16" s="97"/>
      <c r="F16" s="97"/>
      <c r="G16" s="97"/>
      <c r="H16" s="97"/>
      <c r="I16" s="97"/>
      <c r="J16" s="97"/>
      <c r="K16" s="97"/>
      <c r="L16" s="97"/>
      <c r="M16" s="97"/>
      <c r="N16" s="97"/>
      <c r="O16" s="97"/>
    </row>
    <row r="17" spans="2:15" s="20" customFormat="1" ht="25.5" customHeight="1">
      <c r="B17" s="97" t="s">
        <v>50</v>
      </c>
      <c r="C17" s="97"/>
      <c r="D17" s="97"/>
      <c r="E17" s="97"/>
      <c r="F17" s="97"/>
      <c r="G17" s="97"/>
      <c r="H17" s="97"/>
      <c r="I17" s="97"/>
      <c r="J17" s="97"/>
      <c r="K17" s="97"/>
      <c r="L17" s="97"/>
      <c r="M17" s="97"/>
      <c r="N17" s="97"/>
      <c r="O17" s="97"/>
    </row>
    <row r="18" spans="2:15" s="20" customFormat="1" ht="34.5" customHeight="1">
      <c r="B18" s="97" t="s">
        <v>29</v>
      </c>
      <c r="C18" s="97"/>
      <c r="D18" s="97"/>
      <c r="E18" s="97"/>
      <c r="F18" s="97"/>
      <c r="G18" s="97"/>
      <c r="H18" s="97"/>
      <c r="I18" s="97"/>
      <c r="J18" s="97"/>
      <c r="K18" s="97"/>
      <c r="L18" s="97"/>
      <c r="M18" s="97"/>
      <c r="N18" s="97"/>
      <c r="O18" s="97"/>
    </row>
    <row r="19" spans="2:15" s="20" customFormat="1" ht="34.5" customHeight="1">
      <c r="B19" s="97" t="s">
        <v>30</v>
      </c>
      <c r="C19" s="97"/>
      <c r="D19" s="97"/>
      <c r="E19" s="97"/>
      <c r="F19" s="97"/>
      <c r="G19" s="97"/>
      <c r="H19" s="97"/>
      <c r="I19" s="97"/>
      <c r="J19" s="97"/>
      <c r="K19" s="97"/>
      <c r="L19" s="97"/>
      <c r="M19" s="97"/>
      <c r="N19" s="97"/>
      <c r="O19" s="97"/>
    </row>
    <row r="20" spans="2:15" s="20" customFormat="1" ht="48" customHeight="1">
      <c r="B20" s="97" t="s">
        <v>51</v>
      </c>
      <c r="C20" s="97"/>
      <c r="D20" s="97"/>
      <c r="E20" s="97"/>
      <c r="F20" s="97"/>
      <c r="G20" s="97"/>
      <c r="H20" s="97"/>
      <c r="I20" s="97"/>
      <c r="J20" s="97"/>
      <c r="K20" s="97"/>
      <c r="L20" s="97"/>
      <c r="M20" s="97"/>
      <c r="N20" s="97"/>
      <c r="O20" s="97"/>
    </row>
    <row r="21" spans="2:15" s="20" customFormat="1" ht="52.5" customHeight="1">
      <c r="B21" s="97" t="s">
        <v>52</v>
      </c>
      <c r="C21" s="97"/>
      <c r="D21" s="97"/>
      <c r="E21" s="97"/>
      <c r="F21" s="97"/>
      <c r="G21" s="97"/>
      <c r="H21" s="97"/>
      <c r="I21" s="97"/>
      <c r="J21" s="97"/>
      <c r="K21" s="97"/>
      <c r="L21" s="97"/>
      <c r="M21" s="97"/>
      <c r="N21" s="97"/>
      <c r="O21" s="97"/>
    </row>
    <row r="22" spans="2:15" s="20" customFormat="1" ht="36.950000000000003" customHeight="1">
      <c r="B22" s="97" t="s">
        <v>57</v>
      </c>
      <c r="C22" s="97"/>
      <c r="D22" s="97"/>
      <c r="E22" s="97"/>
      <c r="F22" s="97"/>
      <c r="G22" s="97"/>
      <c r="H22" s="97"/>
      <c r="I22" s="97"/>
      <c r="J22" s="97"/>
      <c r="K22" s="97"/>
      <c r="L22" s="97"/>
      <c r="M22" s="97"/>
      <c r="N22" s="97"/>
      <c r="O22" s="97"/>
    </row>
    <row r="23" spans="2:15" ht="39.950000000000003" customHeight="1">
      <c r="B23" s="96" t="s">
        <v>64</v>
      </c>
      <c r="C23" s="96"/>
      <c r="D23" s="96"/>
      <c r="E23" s="96"/>
      <c r="F23" s="96"/>
      <c r="G23" s="96"/>
      <c r="H23" s="96"/>
      <c r="I23" s="96"/>
      <c r="J23" s="96"/>
      <c r="K23" s="96"/>
      <c r="L23" s="96"/>
      <c r="M23" s="96"/>
      <c r="N23" s="96"/>
      <c r="O23" s="96"/>
    </row>
    <row r="24" spans="2:15" ht="30" customHeight="1">
      <c r="B24" s="92"/>
      <c r="C24" s="92"/>
      <c r="D24" s="92"/>
      <c r="E24" s="92"/>
      <c r="F24" s="92"/>
      <c r="G24" s="92"/>
      <c r="H24" s="92"/>
      <c r="I24" s="92"/>
      <c r="J24" s="92"/>
      <c r="K24" s="92"/>
      <c r="L24" s="92"/>
      <c r="M24" s="92"/>
      <c r="N24" s="92"/>
      <c r="O24" s="92"/>
    </row>
    <row r="25" spans="2:15" ht="18" customHeight="1">
      <c r="B25" s="35"/>
      <c r="C25" s="37"/>
      <c r="D25" s="37"/>
      <c r="E25" s="37"/>
      <c r="F25" s="37"/>
      <c r="G25" s="37"/>
      <c r="H25" s="37"/>
      <c r="I25" s="37"/>
      <c r="J25" s="37"/>
      <c r="K25" s="37"/>
      <c r="L25" s="37"/>
      <c r="M25" s="37"/>
      <c r="N25" s="37"/>
      <c r="O25" s="36"/>
    </row>
    <row r="26" spans="2:15" ht="13.5" customHeight="1">
      <c r="B26" s="96"/>
      <c r="C26" s="96"/>
      <c r="D26" s="96"/>
      <c r="E26" s="96"/>
      <c r="F26" s="96"/>
      <c r="G26" s="96"/>
      <c r="H26" s="96"/>
      <c r="I26" s="96"/>
      <c r="J26" s="96"/>
      <c r="K26" s="96"/>
      <c r="L26" s="96"/>
      <c r="M26" s="96"/>
      <c r="N26" s="96"/>
      <c r="O26" s="96"/>
    </row>
    <row r="27" spans="2:15" ht="29.25" customHeight="1">
      <c r="B27" s="96"/>
      <c r="C27" s="96"/>
      <c r="D27" s="96"/>
      <c r="E27" s="96"/>
      <c r="F27" s="96"/>
      <c r="G27" s="96"/>
      <c r="H27" s="96"/>
      <c r="I27" s="96"/>
      <c r="J27" s="96"/>
      <c r="K27" s="96"/>
      <c r="L27" s="96"/>
      <c r="M27" s="96"/>
      <c r="N27" s="96"/>
      <c r="O27" s="96"/>
    </row>
    <row r="28" spans="2:15" ht="39.75" customHeight="1">
      <c r="B28" s="96"/>
      <c r="C28" s="96"/>
      <c r="D28" s="96"/>
      <c r="E28" s="96"/>
      <c r="F28" s="96"/>
      <c r="G28" s="96"/>
      <c r="H28" s="96"/>
      <c r="I28" s="96"/>
      <c r="J28" s="96"/>
      <c r="K28" s="96"/>
      <c r="L28" s="96"/>
      <c r="M28" s="96"/>
      <c r="N28" s="96"/>
      <c r="O28" s="96"/>
    </row>
    <row r="29" spans="2:15" ht="39.75" customHeight="1">
      <c r="B29" s="96"/>
      <c r="C29" s="96"/>
      <c r="D29" s="96"/>
      <c r="E29" s="96"/>
      <c r="F29" s="96"/>
      <c r="G29" s="96"/>
      <c r="H29" s="96"/>
      <c r="I29" s="96"/>
      <c r="J29" s="96"/>
      <c r="K29" s="96"/>
      <c r="L29" s="96"/>
      <c r="M29" s="96"/>
      <c r="N29" s="96"/>
      <c r="O29" s="96"/>
    </row>
    <row r="30" spans="2:15" ht="39.75" customHeight="1">
      <c r="B30" s="96"/>
      <c r="C30" s="96"/>
      <c r="D30" s="96"/>
      <c r="E30" s="96"/>
      <c r="F30" s="96"/>
      <c r="G30" s="96"/>
      <c r="H30" s="96"/>
      <c r="I30" s="96"/>
      <c r="J30" s="96"/>
      <c r="K30" s="96"/>
      <c r="L30" s="96"/>
      <c r="M30" s="96"/>
      <c r="N30" s="96"/>
      <c r="O30" s="96"/>
    </row>
    <row r="31" spans="2:15" ht="47.25" customHeight="1">
      <c r="B31" s="96"/>
      <c r="C31" s="96"/>
      <c r="D31" s="96"/>
      <c r="E31" s="96"/>
      <c r="F31" s="96"/>
      <c r="G31" s="96"/>
      <c r="H31" s="96"/>
      <c r="I31" s="96"/>
      <c r="J31" s="96"/>
      <c r="K31" s="96"/>
      <c r="L31" s="96"/>
      <c r="M31" s="96"/>
      <c r="N31" s="96"/>
      <c r="O31" s="96"/>
    </row>
    <row r="32" spans="2:15" ht="64.5" customHeight="1">
      <c r="B32" s="99"/>
      <c r="C32" s="99"/>
      <c r="D32" s="99"/>
      <c r="E32" s="99"/>
      <c r="F32" s="99"/>
      <c r="G32" s="99"/>
      <c r="H32" s="99"/>
      <c r="I32" s="99"/>
      <c r="J32" s="99"/>
      <c r="K32" s="99"/>
      <c r="L32" s="99"/>
      <c r="M32" s="99"/>
      <c r="N32" s="99"/>
      <c r="O32" s="99"/>
    </row>
    <row r="33" spans="2:15" ht="64.5" customHeight="1">
      <c r="B33" s="100"/>
      <c r="C33" s="100"/>
      <c r="D33" s="100"/>
      <c r="E33" s="100"/>
      <c r="F33" s="100"/>
      <c r="G33" s="100"/>
      <c r="H33" s="100"/>
      <c r="I33" s="100"/>
      <c r="J33" s="100"/>
      <c r="K33" s="100"/>
      <c r="L33" s="100"/>
      <c r="M33" s="100"/>
      <c r="N33" s="100"/>
      <c r="O33" s="100"/>
    </row>
    <row r="34" spans="2:15" ht="12.75" customHeight="1">
      <c r="B34" s="21"/>
      <c r="C34" s="21"/>
      <c r="D34" s="21"/>
      <c r="E34" s="21"/>
      <c r="F34" s="21"/>
      <c r="G34" s="21"/>
      <c r="H34" s="21"/>
      <c r="I34" s="21"/>
      <c r="J34" s="21"/>
      <c r="K34" s="21"/>
      <c r="L34" s="21"/>
      <c r="M34" s="21"/>
      <c r="N34" s="21"/>
    </row>
    <row r="35" spans="2:15" ht="12.75" customHeight="1">
      <c r="B35" s="21"/>
      <c r="C35" s="21"/>
      <c r="D35" s="21"/>
      <c r="E35" s="21"/>
      <c r="F35" s="21"/>
      <c r="G35" s="21"/>
      <c r="H35" s="21"/>
      <c r="I35" s="21"/>
      <c r="J35" s="21"/>
      <c r="K35" s="21"/>
      <c r="L35" s="21"/>
      <c r="M35" s="21"/>
      <c r="N35" s="21"/>
    </row>
    <row r="36" spans="2:15" ht="12.75" customHeight="1">
      <c r="B36" s="8"/>
      <c r="C36" s="8"/>
      <c r="D36" s="8"/>
      <c r="E36" s="8"/>
      <c r="F36" s="8"/>
      <c r="G36" s="8"/>
      <c r="H36" s="8"/>
      <c r="I36" s="8"/>
      <c r="J36" s="8"/>
      <c r="K36" s="8"/>
      <c r="L36" s="8"/>
    </row>
    <row r="37" spans="2:15" ht="12.75" customHeight="1">
      <c r="B37" s="8"/>
      <c r="C37" s="8"/>
      <c r="D37" s="8"/>
      <c r="E37" s="8"/>
      <c r="F37" s="8"/>
      <c r="G37" s="8"/>
      <c r="H37" s="8"/>
      <c r="I37" s="8"/>
      <c r="J37" s="8"/>
      <c r="K37" s="8"/>
      <c r="L37" s="8"/>
    </row>
    <row r="38" spans="2:15" ht="13.5">
      <c r="B38" s="10"/>
      <c r="C38" s="10"/>
      <c r="D38" s="10"/>
      <c r="E38" s="10"/>
      <c r="F38" s="10"/>
      <c r="G38" s="10"/>
      <c r="H38" s="10"/>
      <c r="I38" s="10"/>
      <c r="J38" s="10"/>
      <c r="K38" s="10"/>
      <c r="L38" s="10"/>
    </row>
    <row r="39" spans="2:15" ht="12.75" customHeight="1">
      <c r="C39" s="8"/>
      <c r="D39" s="8"/>
      <c r="E39" s="8"/>
      <c r="F39" s="8"/>
      <c r="G39" s="8"/>
      <c r="H39" s="8"/>
      <c r="I39" s="8"/>
      <c r="J39" s="8"/>
      <c r="K39" s="8"/>
      <c r="L39" s="8"/>
    </row>
    <row r="40" spans="2:15" ht="12.75" customHeight="1">
      <c r="B40" s="8"/>
      <c r="C40" s="8"/>
      <c r="D40" s="8"/>
      <c r="E40" s="8"/>
      <c r="F40" s="8"/>
      <c r="G40" s="8"/>
      <c r="H40" s="8"/>
      <c r="I40" s="8"/>
      <c r="J40" s="8"/>
      <c r="K40" s="8"/>
      <c r="L40" s="8"/>
    </row>
    <row r="41" spans="2:15" ht="12.75" customHeight="1">
      <c r="B41" s="8"/>
      <c r="C41" s="8"/>
      <c r="D41" s="8"/>
      <c r="E41" s="8"/>
      <c r="F41" s="8"/>
      <c r="G41" s="8"/>
      <c r="H41" s="8"/>
      <c r="I41" s="8"/>
      <c r="J41" s="8"/>
      <c r="K41" s="8"/>
      <c r="L41" s="8"/>
    </row>
    <row r="42" spans="2:15" ht="12.75" customHeight="1">
      <c r="B42" s="8"/>
      <c r="C42" s="8"/>
      <c r="D42" s="8"/>
      <c r="E42" s="8"/>
      <c r="F42" s="8"/>
      <c r="G42" s="8"/>
      <c r="H42" s="8"/>
      <c r="I42" s="8"/>
      <c r="J42" s="8"/>
      <c r="K42" s="8"/>
      <c r="L42" s="8"/>
    </row>
    <row r="43" spans="2:15" ht="12.75" customHeight="1">
      <c r="B43" s="8"/>
      <c r="C43" s="8"/>
      <c r="D43" s="8"/>
      <c r="E43" s="8"/>
      <c r="F43" s="8"/>
      <c r="G43" s="8"/>
      <c r="H43" s="8"/>
      <c r="I43" s="8"/>
      <c r="J43" s="8"/>
      <c r="K43" s="8"/>
      <c r="L43" s="8"/>
    </row>
    <row r="44" spans="2:15" ht="12.75" customHeight="1">
      <c r="B44" s="8"/>
      <c r="C44" s="8"/>
      <c r="D44" s="8"/>
      <c r="E44" s="8"/>
      <c r="F44" s="8"/>
      <c r="G44" s="8"/>
      <c r="H44" s="8"/>
      <c r="I44" s="8"/>
      <c r="J44" s="8"/>
      <c r="K44" s="8"/>
      <c r="L44" s="8"/>
    </row>
    <row r="45" spans="2:15" ht="13.5">
      <c r="B45" s="10"/>
      <c r="C45" s="10"/>
      <c r="D45" s="10"/>
      <c r="E45" s="10"/>
      <c r="F45" s="10"/>
      <c r="G45" s="10"/>
      <c r="H45" s="10"/>
      <c r="I45" s="10"/>
      <c r="J45" s="10"/>
      <c r="K45" s="10"/>
      <c r="L45" s="10"/>
    </row>
    <row r="46" spans="2:15" ht="12.75" customHeight="1">
      <c r="C46" s="8"/>
      <c r="D46" s="8"/>
      <c r="E46" s="8"/>
      <c r="F46" s="8"/>
      <c r="G46" s="8"/>
      <c r="H46" s="8"/>
      <c r="I46" s="8"/>
      <c r="J46" s="8"/>
      <c r="K46" s="8"/>
      <c r="L46" s="8"/>
    </row>
    <row r="47" spans="2:15" ht="12.75" customHeight="1">
      <c r="B47" s="8"/>
      <c r="C47" s="8"/>
      <c r="D47" s="8"/>
      <c r="E47" s="8"/>
      <c r="F47" s="8"/>
      <c r="G47" s="8"/>
      <c r="H47" s="8"/>
      <c r="I47" s="8"/>
      <c r="J47" s="8"/>
      <c r="K47" s="8"/>
      <c r="L47" s="8"/>
    </row>
    <row r="48" spans="2:15" ht="12.75" customHeight="1">
      <c r="B48" s="8"/>
      <c r="C48" s="8"/>
      <c r="D48" s="8"/>
      <c r="E48" s="8"/>
      <c r="F48" s="8"/>
      <c r="G48" s="8"/>
      <c r="H48" s="8"/>
      <c r="I48" s="8"/>
      <c r="J48" s="8"/>
      <c r="K48" s="8"/>
      <c r="L48" s="8"/>
    </row>
    <row r="49" spans="2:12" ht="12.75" customHeight="1">
      <c r="B49" s="8"/>
      <c r="C49" s="8"/>
      <c r="D49" s="8"/>
      <c r="E49" s="8"/>
      <c r="F49" s="8"/>
      <c r="G49" s="8"/>
      <c r="H49" s="8"/>
      <c r="I49" s="8"/>
      <c r="J49" s="8"/>
      <c r="K49" s="8"/>
      <c r="L49" s="8"/>
    </row>
    <row r="50" spans="2:12" ht="12.75" customHeight="1">
      <c r="B50" s="8"/>
      <c r="C50" s="8"/>
      <c r="D50" s="8"/>
      <c r="E50" s="8"/>
      <c r="F50" s="8"/>
      <c r="G50" s="8"/>
      <c r="H50" s="8"/>
      <c r="I50" s="8"/>
      <c r="J50" s="8"/>
      <c r="K50" s="8"/>
      <c r="L50" s="8"/>
    </row>
    <row r="51" spans="2:12" ht="12.75" customHeight="1">
      <c r="B51" s="8"/>
      <c r="C51" s="8"/>
      <c r="D51" s="8"/>
      <c r="E51" s="8"/>
      <c r="F51" s="8"/>
      <c r="G51" s="8"/>
      <c r="H51" s="8"/>
      <c r="I51" s="8"/>
      <c r="J51" s="8"/>
      <c r="K51" s="8"/>
      <c r="L51" s="8"/>
    </row>
    <row r="52" spans="2:12" ht="12.75" customHeight="1">
      <c r="B52" s="8"/>
      <c r="C52" s="8"/>
      <c r="D52" s="8"/>
      <c r="E52" s="8"/>
      <c r="F52" s="8"/>
      <c r="G52" s="8"/>
      <c r="H52" s="8"/>
      <c r="I52" s="8"/>
      <c r="J52" s="8"/>
      <c r="K52" s="8"/>
      <c r="L52" s="8"/>
    </row>
    <row r="53" spans="2:12" ht="12.75" customHeight="1">
      <c r="B53" s="8"/>
      <c r="C53" s="8"/>
      <c r="D53" s="8"/>
      <c r="E53" s="8"/>
      <c r="F53" s="8"/>
      <c r="G53" s="8"/>
      <c r="H53" s="8"/>
      <c r="I53" s="8"/>
      <c r="J53" s="8"/>
      <c r="K53" s="8"/>
      <c r="L53" s="8"/>
    </row>
    <row r="54" spans="2:12" s="3" customFormat="1" ht="5.25" customHeight="1">
      <c r="C54" s="4"/>
      <c r="E54" s="5"/>
      <c r="F54" s="5"/>
      <c r="G54" s="5"/>
      <c r="H54" s="5"/>
      <c r="I54" s="5"/>
      <c r="J54" s="5"/>
    </row>
    <row r="55" spans="2:12" ht="13.5">
      <c r="B55" s="98"/>
      <c r="C55" s="98"/>
      <c r="D55" s="98"/>
      <c r="E55" s="98"/>
      <c r="F55" s="7"/>
      <c r="G55" s="6"/>
      <c r="H55" s="6"/>
      <c r="I55" s="6"/>
      <c r="J55" s="6"/>
      <c r="K55" s="6"/>
      <c r="L55" s="6"/>
    </row>
    <row r="56" spans="2:12" s="3" customFormat="1" ht="5.25" customHeight="1">
      <c r="C56" s="4"/>
      <c r="E56" s="5"/>
      <c r="F56" s="5"/>
      <c r="G56" s="5"/>
      <c r="H56" s="5"/>
      <c r="I56" s="5"/>
      <c r="J56" s="5"/>
    </row>
    <row r="57" spans="2:12" ht="13.5">
      <c r="B57" s="4"/>
      <c r="C57" s="3"/>
      <c r="D57" s="5"/>
      <c r="E57" s="5"/>
      <c r="F57" s="5"/>
      <c r="G57" s="6"/>
      <c r="H57" s="6"/>
      <c r="I57" s="6"/>
      <c r="J57" s="6"/>
      <c r="K57" s="6"/>
      <c r="L57" s="6"/>
    </row>
    <row r="58" spans="2:12" s="3" customFormat="1" ht="5.25" customHeight="1">
      <c r="C58" s="4"/>
      <c r="E58" s="5"/>
      <c r="F58" s="5"/>
      <c r="G58" s="5"/>
      <c r="H58" s="5"/>
      <c r="I58" s="5"/>
      <c r="J58" s="5"/>
    </row>
    <row r="59" spans="2:12" ht="13.5">
      <c r="B59" s="4"/>
      <c r="C59" s="3"/>
      <c r="D59" s="5"/>
      <c r="E59" s="5"/>
      <c r="F59" s="5"/>
      <c r="G59" s="6"/>
      <c r="H59" s="6"/>
      <c r="I59" s="6"/>
      <c r="J59" s="6"/>
      <c r="K59" s="6"/>
      <c r="L59" s="6"/>
    </row>
    <row r="60" spans="2:12" ht="13.5">
      <c r="B60" s="101"/>
      <c r="C60" s="101"/>
      <c r="D60" s="101"/>
      <c r="E60" s="101"/>
      <c r="F60" s="5"/>
      <c r="G60" s="6"/>
      <c r="H60" s="6"/>
      <c r="I60" s="6"/>
      <c r="J60" s="6"/>
      <c r="K60" s="6"/>
      <c r="L60" s="6"/>
    </row>
    <row r="61" spans="2:12" ht="13.5">
      <c r="B61" s="101"/>
      <c r="C61" s="101"/>
      <c r="D61" s="101"/>
      <c r="E61" s="101"/>
      <c r="F61" s="5"/>
      <c r="G61" s="6"/>
      <c r="H61" s="6"/>
      <c r="I61" s="6"/>
      <c r="J61" s="6"/>
      <c r="K61" s="6"/>
      <c r="L61" s="6"/>
    </row>
    <row r="62" spans="2:12" ht="13.5">
      <c r="B62" s="4"/>
      <c r="C62" s="3"/>
      <c r="D62" s="5"/>
      <c r="E62" s="5"/>
      <c r="F62" s="5"/>
      <c r="G62" s="6"/>
      <c r="H62" s="6"/>
      <c r="I62" s="6"/>
      <c r="J62" s="6"/>
      <c r="K62" s="6"/>
      <c r="L62" s="6"/>
    </row>
    <row r="63" spans="2:12" s="3" customFormat="1" ht="5.25" customHeight="1">
      <c r="C63" s="4"/>
      <c r="E63" s="5"/>
      <c r="F63" s="5"/>
      <c r="G63" s="5"/>
      <c r="H63" s="5"/>
      <c r="I63" s="5"/>
      <c r="J63" s="5"/>
    </row>
    <row r="64" spans="2:12" ht="13.5">
      <c r="B64" s="98"/>
      <c r="C64" s="98"/>
      <c r="D64" s="3"/>
      <c r="E64" s="3"/>
      <c r="F64" s="3"/>
      <c r="G64" s="3"/>
      <c r="H64" s="3"/>
      <c r="I64" s="3"/>
      <c r="J64" s="3"/>
      <c r="K64" s="3"/>
      <c r="L64" s="3"/>
    </row>
    <row r="65" spans="2:12" ht="13.5">
      <c r="B65" s="11"/>
      <c r="C65" s="11"/>
      <c r="D65" s="11"/>
      <c r="E65" s="11"/>
      <c r="F65" s="11"/>
      <c r="G65" s="11"/>
      <c r="H65" s="11"/>
      <c r="I65" s="11"/>
      <c r="J65" s="11"/>
      <c r="K65" s="11"/>
      <c r="L65" s="11"/>
    </row>
    <row r="66" spans="2:12" ht="13.5">
      <c r="B66" s="11"/>
      <c r="C66" s="11"/>
      <c r="D66" s="11"/>
      <c r="E66" s="11"/>
      <c r="F66" s="11"/>
      <c r="G66" s="11"/>
      <c r="H66" s="11"/>
      <c r="I66" s="11"/>
      <c r="J66" s="11"/>
      <c r="K66" s="11"/>
      <c r="L66" s="11"/>
    </row>
    <row r="67" spans="2:12" ht="13.5">
      <c r="B67" s="11"/>
      <c r="C67" s="11"/>
      <c r="D67" s="11"/>
      <c r="E67" s="11"/>
      <c r="F67" s="11"/>
      <c r="G67" s="11"/>
      <c r="H67" s="11"/>
      <c r="I67" s="11"/>
      <c r="J67" s="11"/>
      <c r="K67" s="11"/>
      <c r="L67" s="11"/>
    </row>
    <row r="68" spans="2:12" ht="13.5">
      <c r="B68" s="11"/>
      <c r="C68" s="11"/>
      <c r="D68" s="11"/>
      <c r="E68" s="11"/>
      <c r="F68" s="11"/>
      <c r="G68" s="11"/>
      <c r="H68" s="11"/>
      <c r="I68" s="11"/>
      <c r="J68" s="11"/>
      <c r="K68" s="11"/>
      <c r="L68" s="11"/>
    </row>
    <row r="69" spans="2:12" ht="13.5">
      <c r="B69" s="11"/>
      <c r="C69" s="11"/>
      <c r="D69" s="11"/>
      <c r="E69" s="11"/>
      <c r="F69" s="11"/>
      <c r="G69" s="11"/>
      <c r="H69" s="11"/>
      <c r="I69" s="11"/>
      <c r="J69" s="11"/>
      <c r="K69" s="11"/>
      <c r="L69" s="11"/>
    </row>
    <row r="70" spans="2:12" ht="13.5">
      <c r="B70" s="11"/>
      <c r="C70" s="11"/>
      <c r="D70" s="11"/>
      <c r="E70" s="11"/>
      <c r="F70" s="11"/>
      <c r="G70" s="11"/>
      <c r="H70" s="11"/>
      <c r="I70" s="11"/>
      <c r="J70" s="11"/>
      <c r="K70" s="11"/>
      <c r="L70" s="11"/>
    </row>
    <row r="71" spans="2:12" ht="13.5">
      <c r="B71" s="11"/>
      <c r="C71" s="11"/>
      <c r="D71" s="11"/>
      <c r="E71" s="11"/>
      <c r="F71" s="11"/>
      <c r="G71" s="11"/>
      <c r="H71" s="11"/>
      <c r="I71" s="11"/>
      <c r="J71" s="11"/>
      <c r="K71" s="11"/>
      <c r="L71" s="11"/>
    </row>
    <row r="72" spans="2:12" ht="13.5">
      <c r="B72" s="11"/>
      <c r="C72" s="11"/>
      <c r="D72" s="11"/>
      <c r="E72" s="11"/>
      <c r="F72" s="11"/>
      <c r="G72" s="11"/>
      <c r="H72" s="11"/>
      <c r="I72" s="11"/>
      <c r="J72" s="11"/>
      <c r="K72" s="11"/>
      <c r="L72" s="11"/>
    </row>
    <row r="73" spans="2:12" ht="13.5">
      <c r="B73" s="11"/>
      <c r="C73" s="11"/>
      <c r="D73" s="11"/>
      <c r="E73" s="11"/>
      <c r="F73" s="11"/>
      <c r="G73" s="11"/>
      <c r="H73" s="11"/>
      <c r="I73" s="11"/>
      <c r="J73" s="11"/>
      <c r="K73" s="11"/>
      <c r="L73" s="11"/>
    </row>
    <row r="74" spans="2:12" ht="13.5">
      <c r="B74" s="11"/>
      <c r="C74" s="11"/>
      <c r="D74" s="11"/>
      <c r="E74" s="11"/>
      <c r="F74" s="11"/>
      <c r="G74" s="11"/>
      <c r="H74" s="11"/>
      <c r="I74" s="11"/>
      <c r="J74" s="11"/>
      <c r="K74" s="11"/>
      <c r="L74" s="11"/>
    </row>
  </sheetData>
  <mergeCells count="20">
    <mergeCell ref="B64:C64"/>
    <mergeCell ref="B31:O31"/>
    <mergeCell ref="B32:O32"/>
    <mergeCell ref="B33:O33"/>
    <mergeCell ref="B55:E55"/>
    <mergeCell ref="B60:E60"/>
    <mergeCell ref="B61:E61"/>
    <mergeCell ref="B30:O30"/>
    <mergeCell ref="B16:O16"/>
    <mergeCell ref="B17:O17"/>
    <mergeCell ref="B18:O18"/>
    <mergeCell ref="B19:O19"/>
    <mergeCell ref="B20:O20"/>
    <mergeCell ref="B21:O21"/>
    <mergeCell ref="B22:O22"/>
    <mergeCell ref="B26:O26"/>
    <mergeCell ref="B27:O27"/>
    <mergeCell ref="B28:O28"/>
    <mergeCell ref="B29:O29"/>
    <mergeCell ref="B23:O23"/>
  </mergeCells>
  <pageMargins left="0.70866141732283472" right="0.70866141732283472" top="1.1023622047244095" bottom="0.74803149606299213" header="0.31496062992125984" footer="0.31496062992125984"/>
  <pageSetup paperSize="9" scale="85"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5"/>
  <sheetViews>
    <sheetView showGridLines="0" topLeftCell="A10" zoomScaleNormal="100" workbookViewId="0"/>
  </sheetViews>
  <sheetFormatPr baseColWidth="10" defaultColWidth="5.7109375" defaultRowHeight="12.75"/>
  <cols>
    <col min="1" max="1" width="1.7109375" style="1" customWidth="1"/>
    <col min="2" max="2" width="50.42578125" style="1" customWidth="1"/>
    <col min="3" max="13" width="15" style="1" customWidth="1"/>
    <col min="14" max="238" width="5.7109375" style="1"/>
    <col min="239" max="239" width="40.7109375" style="1" customWidth="1"/>
    <col min="240" max="243" width="18.7109375" style="1" customWidth="1"/>
    <col min="244" max="494" width="5.7109375" style="1"/>
    <col min="495" max="495" width="40.7109375" style="1" customWidth="1"/>
    <col min="496" max="499" width="18.7109375" style="1" customWidth="1"/>
    <col min="500" max="750" width="5.7109375" style="1"/>
    <col min="751" max="751" width="40.7109375" style="1" customWidth="1"/>
    <col min="752" max="755" width="18.7109375" style="1" customWidth="1"/>
    <col min="756" max="1006" width="5.7109375" style="1"/>
    <col min="1007" max="1007" width="40.7109375" style="1" customWidth="1"/>
    <col min="1008" max="1011" width="18.7109375" style="1" customWidth="1"/>
    <col min="1012" max="1262" width="5.7109375" style="1"/>
    <col min="1263" max="1263" width="40.7109375" style="1" customWidth="1"/>
    <col min="1264" max="1267" width="18.7109375" style="1" customWidth="1"/>
    <col min="1268" max="1518" width="5.7109375" style="1"/>
    <col min="1519" max="1519" width="40.7109375" style="1" customWidth="1"/>
    <col min="1520" max="1523" width="18.7109375" style="1" customWidth="1"/>
    <col min="1524" max="1774" width="5.7109375" style="1"/>
    <col min="1775" max="1775" width="40.7109375" style="1" customWidth="1"/>
    <col min="1776" max="1779" width="18.7109375" style="1" customWidth="1"/>
    <col min="1780" max="2030" width="5.7109375" style="1"/>
    <col min="2031" max="2031" width="40.7109375" style="1" customWidth="1"/>
    <col min="2032" max="2035" width="18.7109375" style="1" customWidth="1"/>
    <col min="2036" max="2286" width="5.7109375" style="1"/>
    <col min="2287" max="2287" width="40.7109375" style="1" customWidth="1"/>
    <col min="2288" max="2291" width="18.7109375" style="1" customWidth="1"/>
    <col min="2292" max="2542" width="5.7109375" style="1"/>
    <col min="2543" max="2543" width="40.7109375" style="1" customWidth="1"/>
    <col min="2544" max="2547" width="18.7109375" style="1" customWidth="1"/>
    <col min="2548" max="2798" width="5.7109375" style="1"/>
    <col min="2799" max="2799" width="40.7109375" style="1" customWidth="1"/>
    <col min="2800" max="2803" width="18.7109375" style="1" customWidth="1"/>
    <col min="2804" max="3054" width="5.7109375" style="1"/>
    <col min="3055" max="3055" width="40.7109375" style="1" customWidth="1"/>
    <col min="3056" max="3059" width="18.7109375" style="1" customWidth="1"/>
    <col min="3060" max="3310" width="5.7109375" style="1"/>
    <col min="3311" max="3311" width="40.7109375" style="1" customWidth="1"/>
    <col min="3312" max="3315" width="18.7109375" style="1" customWidth="1"/>
    <col min="3316" max="3566" width="5.7109375" style="1"/>
    <col min="3567" max="3567" width="40.7109375" style="1" customWidth="1"/>
    <col min="3568" max="3571" width="18.7109375" style="1" customWidth="1"/>
    <col min="3572" max="3822" width="5.7109375" style="1"/>
    <col min="3823" max="3823" width="40.7109375" style="1" customWidth="1"/>
    <col min="3824" max="3827" width="18.7109375" style="1" customWidth="1"/>
    <col min="3828" max="4078" width="5.7109375" style="1"/>
    <col min="4079" max="4079" width="40.7109375" style="1" customWidth="1"/>
    <col min="4080" max="4083" width="18.7109375" style="1" customWidth="1"/>
    <col min="4084" max="4334" width="5.7109375" style="1"/>
    <col min="4335" max="4335" width="40.7109375" style="1" customWidth="1"/>
    <col min="4336" max="4339" width="18.7109375" style="1" customWidth="1"/>
    <col min="4340" max="4590" width="5.7109375" style="1"/>
    <col min="4591" max="4591" width="40.7109375" style="1" customWidth="1"/>
    <col min="4592" max="4595" width="18.7109375" style="1" customWidth="1"/>
    <col min="4596" max="4846" width="5.7109375" style="1"/>
    <col min="4847" max="4847" width="40.7109375" style="1" customWidth="1"/>
    <col min="4848" max="4851" width="18.7109375" style="1" customWidth="1"/>
    <col min="4852" max="5102" width="5.7109375" style="1"/>
    <col min="5103" max="5103" width="40.7109375" style="1" customWidth="1"/>
    <col min="5104" max="5107" width="18.7109375" style="1" customWidth="1"/>
    <col min="5108" max="5358" width="5.7109375" style="1"/>
    <col min="5359" max="5359" width="40.7109375" style="1" customWidth="1"/>
    <col min="5360" max="5363" width="18.7109375" style="1" customWidth="1"/>
    <col min="5364" max="5614" width="5.7109375" style="1"/>
    <col min="5615" max="5615" width="40.7109375" style="1" customWidth="1"/>
    <col min="5616" max="5619" width="18.7109375" style="1" customWidth="1"/>
    <col min="5620" max="5870" width="5.7109375" style="1"/>
    <col min="5871" max="5871" width="40.7109375" style="1" customWidth="1"/>
    <col min="5872" max="5875" width="18.7109375" style="1" customWidth="1"/>
    <col min="5876" max="6126" width="5.7109375" style="1"/>
    <col min="6127" max="6127" width="40.7109375" style="1" customWidth="1"/>
    <col min="6128" max="6131" width="18.7109375" style="1" customWidth="1"/>
    <col min="6132" max="6382" width="5.7109375" style="1"/>
    <col min="6383" max="6383" width="40.7109375" style="1" customWidth="1"/>
    <col min="6384" max="6387" width="18.7109375" style="1" customWidth="1"/>
    <col min="6388" max="6638" width="5.7109375" style="1"/>
    <col min="6639" max="6639" width="40.7109375" style="1" customWidth="1"/>
    <col min="6640" max="6643" width="18.7109375" style="1" customWidth="1"/>
    <col min="6644" max="6894" width="5.7109375" style="1"/>
    <col min="6895" max="6895" width="40.7109375" style="1" customWidth="1"/>
    <col min="6896" max="6899" width="18.7109375" style="1" customWidth="1"/>
    <col min="6900" max="7150" width="5.7109375" style="1"/>
    <col min="7151" max="7151" width="40.7109375" style="1" customWidth="1"/>
    <col min="7152" max="7155" width="18.7109375" style="1" customWidth="1"/>
    <col min="7156" max="7406" width="5.7109375" style="1"/>
    <col min="7407" max="7407" width="40.7109375" style="1" customWidth="1"/>
    <col min="7408" max="7411" width="18.7109375" style="1" customWidth="1"/>
    <col min="7412" max="7662" width="5.7109375" style="1"/>
    <col min="7663" max="7663" width="40.7109375" style="1" customWidth="1"/>
    <col min="7664" max="7667" width="18.7109375" style="1" customWidth="1"/>
    <col min="7668" max="7918" width="5.7109375" style="1"/>
    <col min="7919" max="7919" width="40.7109375" style="1" customWidth="1"/>
    <col min="7920" max="7923" width="18.7109375" style="1" customWidth="1"/>
    <col min="7924" max="8174" width="5.7109375" style="1"/>
    <col min="8175" max="8175" width="40.7109375" style="1" customWidth="1"/>
    <col min="8176" max="8179" width="18.7109375" style="1" customWidth="1"/>
    <col min="8180" max="8430" width="5.7109375" style="1"/>
    <col min="8431" max="8431" width="40.7109375" style="1" customWidth="1"/>
    <col min="8432" max="8435" width="18.7109375" style="1" customWidth="1"/>
    <col min="8436" max="8686" width="5.7109375" style="1"/>
    <col min="8687" max="8687" width="40.7109375" style="1" customWidth="1"/>
    <col min="8688" max="8691" width="18.7109375" style="1" customWidth="1"/>
    <col min="8692" max="8942" width="5.7109375" style="1"/>
    <col min="8943" max="8943" width="40.7109375" style="1" customWidth="1"/>
    <col min="8944" max="8947" width="18.7109375" style="1" customWidth="1"/>
    <col min="8948" max="9198" width="5.7109375" style="1"/>
    <col min="9199" max="9199" width="40.7109375" style="1" customWidth="1"/>
    <col min="9200" max="9203" width="18.7109375" style="1" customWidth="1"/>
    <col min="9204" max="9454" width="5.7109375" style="1"/>
    <col min="9455" max="9455" width="40.7109375" style="1" customWidth="1"/>
    <col min="9456" max="9459" width="18.7109375" style="1" customWidth="1"/>
    <col min="9460" max="9710" width="5.7109375" style="1"/>
    <col min="9711" max="9711" width="40.7109375" style="1" customWidth="1"/>
    <col min="9712" max="9715" width="18.7109375" style="1" customWidth="1"/>
    <col min="9716" max="9966" width="5.7109375" style="1"/>
    <col min="9967" max="9967" width="40.7109375" style="1" customWidth="1"/>
    <col min="9968" max="9971" width="18.7109375" style="1" customWidth="1"/>
    <col min="9972" max="10222" width="5.7109375" style="1"/>
    <col min="10223" max="10223" width="40.7109375" style="1" customWidth="1"/>
    <col min="10224" max="10227" width="18.7109375" style="1" customWidth="1"/>
    <col min="10228" max="10478" width="5.7109375" style="1"/>
    <col min="10479" max="10479" width="40.7109375" style="1" customWidth="1"/>
    <col min="10480" max="10483" width="18.7109375" style="1" customWidth="1"/>
    <col min="10484" max="10734" width="5.7109375" style="1"/>
    <col min="10735" max="10735" width="40.7109375" style="1" customWidth="1"/>
    <col min="10736" max="10739" width="18.7109375" style="1" customWidth="1"/>
    <col min="10740" max="10990" width="5.7109375" style="1"/>
    <col min="10991" max="10991" width="40.7109375" style="1" customWidth="1"/>
    <col min="10992" max="10995" width="18.7109375" style="1" customWidth="1"/>
    <col min="10996" max="11246" width="5.7109375" style="1"/>
    <col min="11247" max="11247" width="40.7109375" style="1" customWidth="1"/>
    <col min="11248" max="11251" width="18.7109375" style="1" customWidth="1"/>
    <col min="11252" max="11502" width="5.7109375" style="1"/>
    <col min="11503" max="11503" width="40.7109375" style="1" customWidth="1"/>
    <col min="11504" max="11507" width="18.7109375" style="1" customWidth="1"/>
    <col min="11508" max="11758" width="5.7109375" style="1"/>
    <col min="11759" max="11759" width="40.7109375" style="1" customWidth="1"/>
    <col min="11760" max="11763" width="18.7109375" style="1" customWidth="1"/>
    <col min="11764" max="12014" width="5.7109375" style="1"/>
    <col min="12015" max="12015" width="40.7109375" style="1" customWidth="1"/>
    <col min="12016" max="12019" width="18.7109375" style="1" customWidth="1"/>
    <col min="12020" max="12270" width="5.7109375" style="1"/>
    <col min="12271" max="12271" width="40.7109375" style="1" customWidth="1"/>
    <col min="12272" max="12275" width="18.7109375" style="1" customWidth="1"/>
    <col min="12276" max="12526" width="5.7109375" style="1"/>
    <col min="12527" max="12527" width="40.7109375" style="1" customWidth="1"/>
    <col min="12528" max="12531" width="18.7109375" style="1" customWidth="1"/>
    <col min="12532" max="12782" width="5.7109375" style="1"/>
    <col min="12783" max="12783" width="40.7109375" style="1" customWidth="1"/>
    <col min="12784" max="12787" width="18.7109375" style="1" customWidth="1"/>
    <col min="12788" max="13038" width="5.7109375" style="1"/>
    <col min="13039" max="13039" width="40.7109375" style="1" customWidth="1"/>
    <col min="13040" max="13043" width="18.7109375" style="1" customWidth="1"/>
    <col min="13044" max="13294" width="5.7109375" style="1"/>
    <col min="13295" max="13295" width="40.7109375" style="1" customWidth="1"/>
    <col min="13296" max="13299" width="18.7109375" style="1" customWidth="1"/>
    <col min="13300" max="13550" width="5.7109375" style="1"/>
    <col min="13551" max="13551" width="40.7109375" style="1" customWidth="1"/>
    <col min="13552" max="13555" width="18.7109375" style="1" customWidth="1"/>
    <col min="13556" max="13806" width="5.7109375" style="1"/>
    <col min="13807" max="13807" width="40.7109375" style="1" customWidth="1"/>
    <col min="13808" max="13811" width="18.7109375" style="1" customWidth="1"/>
    <col min="13812" max="14062" width="5.7109375" style="1"/>
    <col min="14063" max="14063" width="40.7109375" style="1" customWidth="1"/>
    <col min="14064" max="14067" width="18.7109375" style="1" customWidth="1"/>
    <col min="14068" max="14318" width="5.7109375" style="1"/>
    <col min="14319" max="14319" width="40.7109375" style="1" customWidth="1"/>
    <col min="14320" max="14323" width="18.7109375" style="1" customWidth="1"/>
    <col min="14324" max="14574" width="5.7109375" style="1"/>
    <col min="14575" max="14575" width="40.7109375" style="1" customWidth="1"/>
    <col min="14576" max="14579" width="18.7109375" style="1" customWidth="1"/>
    <col min="14580" max="14830" width="5.7109375" style="1"/>
    <col min="14831" max="14831" width="40.7109375" style="1" customWidth="1"/>
    <col min="14832" max="14835" width="18.7109375" style="1" customWidth="1"/>
    <col min="14836" max="15086" width="5.7109375" style="1"/>
    <col min="15087" max="15087" width="40.7109375" style="1" customWidth="1"/>
    <col min="15088" max="15091" width="18.7109375" style="1" customWidth="1"/>
    <col min="15092" max="15342" width="5.7109375" style="1"/>
    <col min="15343" max="15343" width="40.7109375" style="1" customWidth="1"/>
    <col min="15344" max="15347" width="18.7109375" style="1" customWidth="1"/>
    <col min="15348" max="15598" width="5.7109375" style="1"/>
    <col min="15599" max="15599" width="40.7109375" style="1" customWidth="1"/>
    <col min="15600" max="15603" width="18.7109375" style="1" customWidth="1"/>
    <col min="15604" max="15854" width="5.7109375" style="1"/>
    <col min="15855" max="15855" width="40.7109375" style="1" customWidth="1"/>
    <col min="15856" max="15859" width="18.7109375" style="1" customWidth="1"/>
    <col min="15860" max="16110" width="5.7109375" style="1"/>
    <col min="16111" max="16111" width="40.7109375" style="1" customWidth="1"/>
    <col min="16112" max="16115" width="18.7109375" style="1" customWidth="1"/>
    <col min="16116" max="16384" width="5.7109375" style="1"/>
  </cols>
  <sheetData>
    <row r="1" spans="2:13" ht="9.9499999999999993" customHeight="1"/>
    <row r="2" spans="2:13" ht="18">
      <c r="B2" s="23" t="s">
        <v>54</v>
      </c>
      <c r="C2" s="12"/>
      <c r="D2" s="12"/>
      <c r="E2" s="12"/>
    </row>
    <row r="4" spans="2:13" ht="33.75" customHeight="1">
      <c r="B4" s="32" t="s">
        <v>34</v>
      </c>
      <c r="C4" s="28">
        <v>2014</v>
      </c>
      <c r="D4" s="28">
        <v>2015</v>
      </c>
      <c r="E4" s="28">
        <v>2016</v>
      </c>
      <c r="F4" s="28">
        <v>2017</v>
      </c>
      <c r="G4" s="28">
        <v>2018</v>
      </c>
      <c r="H4" s="28">
        <v>2019</v>
      </c>
      <c r="I4" s="28">
        <v>2020</v>
      </c>
      <c r="J4" s="28">
        <v>2021</v>
      </c>
      <c r="K4" s="28">
        <v>2022</v>
      </c>
      <c r="L4" s="28">
        <v>2023</v>
      </c>
      <c r="M4" s="28">
        <v>2024</v>
      </c>
    </row>
    <row r="5" spans="2:13" ht="13.5" customHeight="1">
      <c r="B5" s="62" t="s">
        <v>9</v>
      </c>
      <c r="C5" s="72">
        <v>303577729.0399999</v>
      </c>
      <c r="D5" s="72">
        <v>314922804.27999997</v>
      </c>
      <c r="E5" s="72">
        <v>332459996.01999998</v>
      </c>
      <c r="F5" s="72">
        <v>345198800.72000003</v>
      </c>
      <c r="G5" s="72">
        <v>355357397.54000002</v>
      </c>
      <c r="H5" s="72">
        <v>361778320.87000006</v>
      </c>
      <c r="I5" s="72">
        <v>401033107.15999997</v>
      </c>
      <c r="J5" s="72">
        <v>380644524.96000004</v>
      </c>
      <c r="K5" s="72">
        <f>K6+K7+K8+K9</f>
        <v>389668051.60999995</v>
      </c>
      <c r="L5" s="72">
        <f>L6+L7+L8+L9</f>
        <v>409872322.29000002</v>
      </c>
      <c r="M5" s="72">
        <f>M6+M7+M8+M9</f>
        <v>439314265.35999995</v>
      </c>
    </row>
    <row r="6" spans="2:13" ht="13.5" customHeight="1">
      <c r="B6" s="31" t="s">
        <v>12</v>
      </c>
      <c r="C6" s="26">
        <v>214827115.22999996</v>
      </c>
      <c r="D6" s="26">
        <v>218096988.13</v>
      </c>
      <c r="E6" s="26">
        <v>223243470.46000001</v>
      </c>
      <c r="F6" s="26">
        <v>229222774.31</v>
      </c>
      <c r="G6" s="26">
        <v>231342882.24000001</v>
      </c>
      <c r="H6" s="26">
        <v>239272050.32000002</v>
      </c>
      <c r="I6" s="26">
        <v>265571547.56</v>
      </c>
      <c r="J6" s="26">
        <v>246705887.12000003</v>
      </c>
      <c r="K6" s="26">
        <v>252404491.44</v>
      </c>
      <c r="L6" s="26">
        <v>273531699.36000001</v>
      </c>
      <c r="M6" s="26">
        <v>292165998.76999998</v>
      </c>
    </row>
    <row r="7" spans="2:13" ht="13.5" customHeight="1">
      <c r="B7" s="31" t="s">
        <v>2</v>
      </c>
      <c r="C7" s="26">
        <v>47187724.579999998</v>
      </c>
      <c r="D7" s="26">
        <v>48806400.539999999</v>
      </c>
      <c r="E7" s="26">
        <v>57251331.549999997</v>
      </c>
      <c r="F7" s="26">
        <v>59971799.109999999</v>
      </c>
      <c r="G7" s="26">
        <v>66849288.649999999</v>
      </c>
      <c r="H7" s="26">
        <v>62685375.289999999</v>
      </c>
      <c r="I7" s="26">
        <v>66681178.82</v>
      </c>
      <c r="J7" s="26">
        <v>63554186.140000001</v>
      </c>
      <c r="K7" s="26">
        <v>66894107.700000003</v>
      </c>
      <c r="L7" s="26">
        <f>61555319.3+30000</f>
        <v>61585319.299999997</v>
      </c>
      <c r="M7" s="26">
        <f>66790006.57+30000</f>
        <v>66820006.57</v>
      </c>
    </row>
    <row r="8" spans="2:13" ht="13.5" customHeight="1">
      <c r="B8" s="31" t="s">
        <v>13</v>
      </c>
      <c r="C8" s="26">
        <v>23577587.449999999</v>
      </c>
      <c r="D8" s="26">
        <v>25995426.530000001</v>
      </c>
      <c r="E8" s="26">
        <v>25967485.489999998</v>
      </c>
      <c r="F8" s="26">
        <v>25799899.73</v>
      </c>
      <c r="G8" s="26">
        <v>27279447.149999999</v>
      </c>
      <c r="H8" s="26">
        <v>28112193.100000001</v>
      </c>
      <c r="I8" s="26">
        <v>31152624.510000002</v>
      </c>
      <c r="J8" s="26">
        <v>35099274.989999995</v>
      </c>
      <c r="K8" s="26">
        <v>30455376.199999999</v>
      </c>
      <c r="L8" s="26">
        <v>32427431.98</v>
      </c>
      <c r="M8" s="26">
        <v>37765000.769999996</v>
      </c>
    </row>
    <row r="9" spans="2:13" ht="13.5" customHeight="1">
      <c r="B9" s="71" t="s">
        <v>3</v>
      </c>
      <c r="C9" s="69">
        <v>17985301.780000001</v>
      </c>
      <c r="D9" s="69">
        <v>22023989.079999998</v>
      </c>
      <c r="E9" s="69">
        <v>25997708.52</v>
      </c>
      <c r="F9" s="69">
        <v>30204327.57</v>
      </c>
      <c r="G9" s="69">
        <v>29885779.5</v>
      </c>
      <c r="H9" s="69">
        <v>31708702.16</v>
      </c>
      <c r="I9" s="69">
        <v>37627756.269999996</v>
      </c>
      <c r="J9" s="69">
        <v>35285176.709999993</v>
      </c>
      <c r="K9" s="69">
        <v>39914076.270000003</v>
      </c>
      <c r="L9" s="69">
        <v>42327871.649999999</v>
      </c>
      <c r="M9" s="69">
        <v>42563259.250000007</v>
      </c>
    </row>
    <row r="10" spans="2:13" ht="13.5" customHeight="1">
      <c r="B10" s="70" t="s">
        <v>7</v>
      </c>
      <c r="C10" s="73">
        <v>184290853.16999999</v>
      </c>
      <c r="D10" s="73">
        <v>161778181.05000001</v>
      </c>
      <c r="E10" s="73">
        <v>165299305.75</v>
      </c>
      <c r="F10" s="73">
        <v>171907631.77000001</v>
      </c>
      <c r="G10" s="73">
        <v>181459249.38999999</v>
      </c>
      <c r="H10" s="73">
        <v>187334166.32999998</v>
      </c>
      <c r="I10" s="73">
        <v>213179695.17000002</v>
      </c>
      <c r="J10" s="73">
        <v>212794062.28</v>
      </c>
      <c r="K10" s="73">
        <v>232268992.06</v>
      </c>
      <c r="L10" s="73">
        <v>232814182.31999999</v>
      </c>
      <c r="M10" s="73">
        <v>254249086.30000001</v>
      </c>
    </row>
    <row r="11" spans="2:13" ht="13.5" customHeight="1">
      <c r="B11" s="62" t="s">
        <v>10</v>
      </c>
      <c r="C11" s="74">
        <v>92358468.24000001</v>
      </c>
      <c r="D11" s="74">
        <v>70621149.070000008</v>
      </c>
      <c r="E11" s="74">
        <v>74020063.090000004</v>
      </c>
      <c r="F11" s="74">
        <v>80439102.730000004</v>
      </c>
      <c r="G11" s="74">
        <v>85159061.799999997</v>
      </c>
      <c r="H11" s="74">
        <v>91999126.160000026</v>
      </c>
      <c r="I11" s="74">
        <v>102040512.48999999</v>
      </c>
      <c r="J11" s="74">
        <v>111765492.64999999</v>
      </c>
      <c r="K11" s="74">
        <f>K12+K13+K14</f>
        <v>109623577.3</v>
      </c>
      <c r="L11" s="74">
        <f>L12+L13+L14</f>
        <v>114462673.16</v>
      </c>
      <c r="M11" s="74">
        <f>M12+M13+M14</f>
        <v>133376477.53000002</v>
      </c>
    </row>
    <row r="12" spans="2:13" ht="13.5" customHeight="1">
      <c r="B12" s="31" t="s">
        <v>14</v>
      </c>
      <c r="C12" s="26">
        <v>68948835.25</v>
      </c>
      <c r="D12" s="26">
        <v>43322081.159999996</v>
      </c>
      <c r="E12" s="26">
        <v>47129176.869999997</v>
      </c>
      <c r="F12" s="26">
        <v>49700000.859999999</v>
      </c>
      <c r="G12" s="26">
        <v>51171368.740000002</v>
      </c>
      <c r="H12" s="26">
        <v>53013782.230000012</v>
      </c>
      <c r="I12" s="26">
        <v>57252982.100000001</v>
      </c>
      <c r="J12" s="26">
        <v>63821790.460000001</v>
      </c>
      <c r="K12" s="26">
        <v>56872753.5</v>
      </c>
      <c r="L12" s="26">
        <v>57765759.140000001</v>
      </c>
      <c r="M12" s="26">
        <v>66065407.579999998</v>
      </c>
    </row>
    <row r="13" spans="2:13" ht="13.5" customHeight="1">
      <c r="B13" s="31" t="s">
        <v>15</v>
      </c>
      <c r="C13" s="26">
        <v>21650131.300000001</v>
      </c>
      <c r="D13" s="26">
        <v>24711479.98</v>
      </c>
      <c r="E13" s="26">
        <v>24206041.969999999</v>
      </c>
      <c r="F13" s="26">
        <v>27805792.609999999</v>
      </c>
      <c r="G13" s="26">
        <v>30711135.190000001</v>
      </c>
      <c r="H13" s="26">
        <v>34104835.25</v>
      </c>
      <c r="I13" s="26">
        <v>39690003.149999999</v>
      </c>
      <c r="J13" s="26">
        <v>41639300.109999999</v>
      </c>
      <c r="K13" s="26">
        <v>45375252.539999999</v>
      </c>
      <c r="L13" s="26">
        <v>48840446.079999998</v>
      </c>
      <c r="M13" s="26">
        <v>57345720.340000011</v>
      </c>
    </row>
    <row r="14" spans="2:13" ht="13.5" customHeight="1">
      <c r="B14" s="71" t="s">
        <v>11</v>
      </c>
      <c r="C14" s="69">
        <v>1759501.69</v>
      </c>
      <c r="D14" s="69">
        <v>2587587.9300000002</v>
      </c>
      <c r="E14" s="69">
        <v>2684844.25</v>
      </c>
      <c r="F14" s="69">
        <v>2933309.26</v>
      </c>
      <c r="G14" s="69">
        <v>3276557.87</v>
      </c>
      <c r="H14" s="69">
        <v>4880508.68</v>
      </c>
      <c r="I14" s="69">
        <v>5097527.24</v>
      </c>
      <c r="J14" s="69">
        <v>6304402.0800000001</v>
      </c>
      <c r="K14" s="69">
        <f>1125750+6249821.26</f>
        <v>7375571.2599999998</v>
      </c>
      <c r="L14" s="69">
        <f>5818684.99+2037782.95</f>
        <v>7856467.9400000004</v>
      </c>
      <c r="M14" s="69">
        <f>7171936.41+2793413.2</f>
        <v>9965349.6099999994</v>
      </c>
    </row>
    <row r="15" spans="2:13" ht="13.5" customHeight="1">
      <c r="B15" s="70" t="s">
        <v>8</v>
      </c>
      <c r="C15" s="73">
        <v>8088817.1799999997</v>
      </c>
      <c r="D15" s="73">
        <v>8630502.9399999995</v>
      </c>
      <c r="E15" s="73">
        <v>9490686.9100000001</v>
      </c>
      <c r="F15" s="73">
        <v>9510818.9000000004</v>
      </c>
      <c r="G15" s="73">
        <v>9650117.1999999993</v>
      </c>
      <c r="H15" s="73">
        <v>12096199.899999999</v>
      </c>
      <c r="I15" s="73">
        <v>13851800.140000001</v>
      </c>
      <c r="J15" s="73">
        <v>14176336.129999999</v>
      </c>
      <c r="K15" s="73">
        <v>13969100.220000001</v>
      </c>
      <c r="L15" s="73">
        <v>14438726.9</v>
      </c>
      <c r="M15" s="73">
        <v>16198037.780000001</v>
      </c>
    </row>
    <row r="16" spans="2:13" ht="13.5" customHeight="1">
      <c r="B16" s="62" t="s">
        <v>1</v>
      </c>
      <c r="C16" s="74">
        <v>7114722.129999999</v>
      </c>
      <c r="D16" s="74">
        <v>7051777.0799999991</v>
      </c>
      <c r="E16" s="74">
        <v>8681688.5500000007</v>
      </c>
      <c r="F16" s="74">
        <v>8959965.4800000004</v>
      </c>
      <c r="G16" s="74">
        <v>8768511</v>
      </c>
      <c r="H16" s="74">
        <v>9071008.6600000001</v>
      </c>
      <c r="I16" s="74">
        <v>10950962.07</v>
      </c>
      <c r="J16" s="74">
        <v>15111897.16</v>
      </c>
      <c r="K16" s="74">
        <f>K17+K18+K19+K20+K21+K23</f>
        <v>13585389.629999999</v>
      </c>
      <c r="L16" s="74">
        <f>L17+L18+L19+L20+L21+L23+L22</f>
        <v>8559497.75</v>
      </c>
      <c r="M16" s="74">
        <f>M17+M18+M19+M20+M21+M23+M22</f>
        <v>8139466.0999999996</v>
      </c>
    </row>
    <row r="17" spans="2:13" ht="13.5" customHeight="1">
      <c r="B17" s="31" t="s">
        <v>16</v>
      </c>
      <c r="C17" s="26">
        <v>2997964.71</v>
      </c>
      <c r="D17" s="26">
        <v>3030400.05</v>
      </c>
      <c r="E17" s="26">
        <v>2987142.17</v>
      </c>
      <c r="F17" s="26">
        <v>2997258.68</v>
      </c>
      <c r="G17" s="26">
        <v>2582068.9500000002</v>
      </c>
      <c r="H17" s="26">
        <v>2797644.25</v>
      </c>
      <c r="I17" s="26">
        <v>0</v>
      </c>
      <c r="J17" s="26">
        <v>0</v>
      </c>
      <c r="K17" s="26">
        <v>0</v>
      </c>
      <c r="L17" s="26">
        <v>142000</v>
      </c>
      <c r="M17" s="26">
        <v>142000</v>
      </c>
    </row>
    <row r="18" spans="2:13" ht="13.5" customHeight="1">
      <c r="B18" s="31" t="s">
        <v>17</v>
      </c>
      <c r="C18" s="26">
        <v>2087543.15</v>
      </c>
      <c r="D18" s="26">
        <v>2099392.5499999998</v>
      </c>
      <c r="E18" s="26">
        <v>2120000</v>
      </c>
      <c r="F18" s="26">
        <v>2120000</v>
      </c>
      <c r="G18" s="26">
        <v>2240000</v>
      </c>
      <c r="H18" s="26">
        <v>2280000</v>
      </c>
      <c r="I18" s="26">
        <v>2400000</v>
      </c>
      <c r="J18" s="26">
        <v>2430000</v>
      </c>
      <c r="K18" s="26">
        <v>2500000</v>
      </c>
      <c r="L18" s="26">
        <v>2750000</v>
      </c>
      <c r="M18" s="26">
        <v>2915000</v>
      </c>
    </row>
    <row r="19" spans="2:13" ht="13.5" customHeight="1">
      <c r="B19" s="31" t="s">
        <v>21</v>
      </c>
      <c r="C19" s="26">
        <v>1416689.41</v>
      </c>
      <c r="D19" s="26">
        <v>1353011.3</v>
      </c>
      <c r="E19" s="26">
        <v>1066984.24</v>
      </c>
      <c r="F19" s="26">
        <v>866708.75</v>
      </c>
      <c r="G19" s="26">
        <v>1152225.74</v>
      </c>
      <c r="H19" s="26">
        <v>1293227.18</v>
      </c>
      <c r="I19" s="26">
        <v>3500173.41</v>
      </c>
      <c r="J19" s="26">
        <v>1479544.61</v>
      </c>
      <c r="K19" s="26">
        <v>1614225.54</v>
      </c>
      <c r="L19" s="26">
        <v>1844219.43</v>
      </c>
      <c r="M19" s="26">
        <v>1889756.77</v>
      </c>
    </row>
    <row r="20" spans="2:13" ht="13.5" customHeight="1">
      <c r="B20" s="31" t="s">
        <v>37</v>
      </c>
      <c r="C20" s="26">
        <v>0</v>
      </c>
      <c r="D20" s="26">
        <v>0</v>
      </c>
      <c r="E20" s="26">
        <v>1738000</v>
      </c>
      <c r="F20" s="26">
        <v>1838858.11</v>
      </c>
      <c r="G20" s="26">
        <v>1764013.53</v>
      </c>
      <c r="H20" s="26">
        <v>1897733.45</v>
      </c>
      <c r="I20" s="26">
        <v>1877943.99</v>
      </c>
      <c r="J20" s="26">
        <v>1613889.2</v>
      </c>
      <c r="K20" s="26">
        <v>1704287.39</v>
      </c>
      <c r="L20" s="26">
        <v>1880834.33</v>
      </c>
      <c r="M20" s="26">
        <v>2004396.66</v>
      </c>
    </row>
    <row r="21" spans="2:13" ht="13.5" customHeight="1">
      <c r="B21" s="88" t="s">
        <v>58</v>
      </c>
      <c r="C21" s="89">
        <v>0</v>
      </c>
      <c r="D21" s="89">
        <v>0</v>
      </c>
      <c r="E21" s="89">
        <v>0</v>
      </c>
      <c r="F21" s="89">
        <v>0</v>
      </c>
      <c r="G21" s="89">
        <v>0</v>
      </c>
      <c r="H21" s="89">
        <v>0</v>
      </c>
      <c r="I21" s="89">
        <v>2238682.75</v>
      </c>
      <c r="J21" s="89">
        <v>8935005.8900000006</v>
      </c>
      <c r="K21" s="89">
        <v>6982513.6600000001</v>
      </c>
      <c r="L21" s="89">
        <v>354885.89</v>
      </c>
      <c r="M21" s="89">
        <v>48169.59</v>
      </c>
    </row>
    <row r="22" spans="2:13" ht="13.5" customHeight="1">
      <c r="B22" s="88" t="s">
        <v>61</v>
      </c>
      <c r="C22" s="89"/>
      <c r="D22" s="89"/>
      <c r="E22" s="89"/>
      <c r="F22" s="89"/>
      <c r="G22" s="89"/>
      <c r="H22" s="89"/>
      <c r="I22" s="89"/>
      <c r="J22" s="89"/>
      <c r="K22" s="89"/>
      <c r="L22" s="89">
        <v>791269.65</v>
      </c>
      <c r="M22" s="89">
        <v>464476.5</v>
      </c>
    </row>
    <row r="23" spans="2:13" ht="13.5" customHeight="1">
      <c r="B23" s="71" t="s">
        <v>11</v>
      </c>
      <c r="C23" s="69">
        <v>612524.78</v>
      </c>
      <c r="D23" s="69">
        <v>568973.18000000005</v>
      </c>
      <c r="E23" s="69">
        <v>769562.14</v>
      </c>
      <c r="F23" s="69">
        <v>1117139.94</v>
      </c>
      <c r="G23" s="69">
        <v>1030202.78</v>
      </c>
      <c r="H23" s="69">
        <v>802403.78</v>
      </c>
      <c r="I23" s="69">
        <v>934161.91999999993</v>
      </c>
      <c r="J23" s="69">
        <v>653457.46</v>
      </c>
      <c r="K23" s="69">
        <v>784363.04</v>
      </c>
      <c r="L23" s="69">
        <f>712852.95+83435.5</f>
        <v>796288.45</v>
      </c>
      <c r="M23" s="69">
        <f>589944.18+85722.4</f>
        <v>675666.58000000007</v>
      </c>
    </row>
    <row r="24" spans="2:13" ht="13.5" customHeight="1">
      <c r="B24" s="66" t="s">
        <v>6</v>
      </c>
      <c r="C24" s="27">
        <v>4667098.75</v>
      </c>
      <c r="D24" s="27">
        <v>4668547.29</v>
      </c>
      <c r="E24" s="27">
        <v>4744953.4800000004</v>
      </c>
      <c r="F24" s="27">
        <v>4646991.43</v>
      </c>
      <c r="G24" s="27">
        <v>5078571.8</v>
      </c>
      <c r="H24" s="27">
        <v>5150395.49</v>
      </c>
      <c r="I24" s="27">
        <v>7045001.1299999999</v>
      </c>
      <c r="J24" s="27">
        <v>12592980.629999999</v>
      </c>
      <c r="K24" s="27">
        <v>6718516.2999999998</v>
      </c>
      <c r="L24" s="27">
        <v>6702419.9000000004</v>
      </c>
      <c r="M24" s="27">
        <v>7169570.0599999996</v>
      </c>
    </row>
    <row r="25" spans="2:13" ht="5.85" customHeight="1">
      <c r="B25" s="76"/>
      <c r="C25" s="77"/>
      <c r="D25" s="77"/>
      <c r="E25" s="77"/>
      <c r="F25" s="77"/>
      <c r="G25" s="77"/>
      <c r="H25" s="77"/>
      <c r="I25" s="77"/>
      <c r="J25" s="77"/>
      <c r="K25" s="77"/>
      <c r="L25" s="77"/>
      <c r="M25" s="77"/>
    </row>
    <row r="26" spans="2:13" ht="13.5" customHeight="1">
      <c r="B26" s="78" t="s">
        <v>38</v>
      </c>
      <c r="C26" s="79">
        <v>2399327</v>
      </c>
      <c r="D26" s="79">
        <v>2301464.5499999998</v>
      </c>
      <c r="E26" s="79">
        <v>2080436</v>
      </c>
      <c r="F26" s="79">
        <v>2340360</v>
      </c>
      <c r="G26" s="79">
        <v>2264820.17</v>
      </c>
      <c r="H26" s="79">
        <v>2347739.16</v>
      </c>
      <c r="I26" s="79">
        <v>4861786.13</v>
      </c>
      <c r="J26" s="79">
        <v>5066402.1800000006</v>
      </c>
      <c r="K26" s="79">
        <f>K27+K28+K29</f>
        <v>4691024.66</v>
      </c>
      <c r="L26" s="79">
        <f>L27+L28+L29</f>
        <v>3456769.6300000004</v>
      </c>
      <c r="M26" s="79">
        <f>M27+M28+M29</f>
        <v>4701875.95</v>
      </c>
    </row>
    <row r="27" spans="2:13" ht="13.5" customHeight="1">
      <c r="B27" s="31" t="s">
        <v>18</v>
      </c>
      <c r="C27" s="26">
        <v>1586926</v>
      </c>
      <c r="D27" s="26">
        <v>1717202.55</v>
      </c>
      <c r="E27" s="26">
        <v>1338918</v>
      </c>
      <c r="F27" s="26">
        <v>1384435</v>
      </c>
      <c r="G27" s="26">
        <v>1367228.45</v>
      </c>
      <c r="H27" s="26">
        <v>1818109</v>
      </c>
      <c r="I27" s="26">
        <v>1975114</v>
      </c>
      <c r="J27" s="26">
        <v>1998996</v>
      </c>
      <c r="K27" s="26">
        <v>2016863</v>
      </c>
      <c r="L27" s="26">
        <v>2078737</v>
      </c>
      <c r="M27" s="26">
        <v>2211770</v>
      </c>
    </row>
    <row r="28" spans="2:13" ht="13.5" customHeight="1">
      <c r="B28" s="31" t="s">
        <v>19</v>
      </c>
      <c r="C28" s="26">
        <v>532971</v>
      </c>
      <c r="D28" s="26">
        <v>206208</v>
      </c>
      <c r="E28" s="26">
        <v>233840</v>
      </c>
      <c r="F28" s="26">
        <v>373755.9</v>
      </c>
      <c r="G28" s="26">
        <v>270489.3</v>
      </c>
      <c r="H28" s="26">
        <v>398741.95</v>
      </c>
      <c r="I28" s="26">
        <v>2769006.1</v>
      </c>
      <c r="J28" s="26">
        <v>2959290.2800000003</v>
      </c>
      <c r="K28" s="26">
        <v>2612164.89</v>
      </c>
      <c r="L28" s="26">
        <v>1083119.03</v>
      </c>
      <c r="M28" s="26">
        <v>1529979.55</v>
      </c>
    </row>
    <row r="29" spans="2:13" ht="13.5" customHeight="1">
      <c r="B29" s="71" t="s">
        <v>11</v>
      </c>
      <c r="C29" s="69">
        <v>-37694</v>
      </c>
      <c r="D29" s="69">
        <v>37381</v>
      </c>
      <c r="E29" s="69">
        <v>88105</v>
      </c>
      <c r="F29" s="69">
        <v>88356.1</v>
      </c>
      <c r="G29" s="69">
        <v>118441.87</v>
      </c>
      <c r="H29" s="69">
        <v>130888.20999999999</v>
      </c>
      <c r="I29" s="69">
        <v>117666.03</v>
      </c>
      <c r="J29" s="69">
        <v>108115.9</v>
      </c>
      <c r="K29" s="69">
        <v>61996.77</v>
      </c>
      <c r="L29" s="69">
        <v>294913.59999999998</v>
      </c>
      <c r="M29" s="69">
        <v>960126.4</v>
      </c>
    </row>
    <row r="30" spans="2:13" ht="13.5" customHeight="1">
      <c r="B30" s="64" t="s">
        <v>11</v>
      </c>
      <c r="C30" s="75">
        <v>2132130.7400000002</v>
      </c>
      <c r="D30" s="75">
        <v>1732670.09</v>
      </c>
      <c r="E30" s="75">
        <v>1639508.1400000001</v>
      </c>
      <c r="F30" s="75">
        <v>1620257.96</v>
      </c>
      <c r="G30" s="75">
        <v>1594725.44</v>
      </c>
      <c r="H30" s="75">
        <v>2255209.88</v>
      </c>
      <c r="I30" s="75">
        <v>5016376.87</v>
      </c>
      <c r="J30" s="75">
        <v>4204064.540000001</v>
      </c>
      <c r="K30" s="75">
        <f>K35+K34+K33+K32+K31</f>
        <v>3961469.1900000004</v>
      </c>
      <c r="L30" s="75">
        <f>L35+L34+L33+L32+L31</f>
        <v>5738672.5</v>
      </c>
      <c r="M30" s="75">
        <f>M35+M34+M33+M32+M31</f>
        <v>6628335.0399999991</v>
      </c>
    </row>
    <row r="31" spans="2:13" ht="13.5" customHeight="1">
      <c r="B31" s="31" t="s">
        <v>23</v>
      </c>
      <c r="C31" s="26">
        <v>1089213</v>
      </c>
      <c r="D31" s="26">
        <v>577254.1</v>
      </c>
      <c r="E31" s="26">
        <v>731347</v>
      </c>
      <c r="F31" s="26">
        <v>820000</v>
      </c>
      <c r="G31" s="26">
        <v>691355.39</v>
      </c>
      <c r="H31" s="26">
        <v>1116058.78</v>
      </c>
      <c r="I31" s="26">
        <v>1334564.02</v>
      </c>
      <c r="J31" s="26">
        <v>1790140.23</v>
      </c>
      <c r="K31" s="26">
        <v>1854212.45</v>
      </c>
      <c r="L31" s="26">
        <f>1539662.22+249392.7</f>
        <v>1789054.92</v>
      </c>
      <c r="M31" s="26">
        <f>2341621+280816.15</f>
        <v>2622437.15</v>
      </c>
    </row>
    <row r="32" spans="2:13" ht="13.5" customHeight="1">
      <c r="B32" s="31" t="s">
        <v>20</v>
      </c>
      <c r="C32" s="26">
        <v>387806.73</v>
      </c>
      <c r="D32" s="26">
        <v>440502.75</v>
      </c>
      <c r="E32" s="26">
        <v>463722.25</v>
      </c>
      <c r="F32" s="26">
        <v>441265.2</v>
      </c>
      <c r="G32" s="26">
        <v>478938.75</v>
      </c>
      <c r="H32" s="26">
        <v>541163.35</v>
      </c>
      <c r="I32" s="26">
        <v>558477.64999999991</v>
      </c>
      <c r="J32" s="26">
        <v>805372.46</v>
      </c>
      <c r="K32" s="26">
        <v>609303.89</v>
      </c>
      <c r="L32" s="26">
        <v>2874179.81</v>
      </c>
      <c r="M32" s="26">
        <v>2789949.92</v>
      </c>
    </row>
    <row r="33" spans="2:13" ht="13.5" customHeight="1">
      <c r="B33" s="31" t="s">
        <v>59</v>
      </c>
      <c r="C33" s="26">
        <v>0</v>
      </c>
      <c r="D33" s="26">
        <v>0</v>
      </c>
      <c r="E33" s="26">
        <v>0</v>
      </c>
      <c r="F33" s="26">
        <v>0</v>
      </c>
      <c r="G33" s="26">
        <v>0</v>
      </c>
      <c r="H33" s="26">
        <v>0</v>
      </c>
      <c r="I33" s="26">
        <v>293742.25</v>
      </c>
      <c r="J33" s="26">
        <v>1092720.6499999999</v>
      </c>
      <c r="K33" s="26">
        <v>535707</v>
      </c>
      <c r="L33" s="26">
        <v>5741</v>
      </c>
      <c r="M33" s="26">
        <v>7800</v>
      </c>
    </row>
    <row r="34" spans="2:13" ht="13.5" customHeight="1">
      <c r="B34" s="31" t="s">
        <v>60</v>
      </c>
      <c r="C34" s="26">
        <v>0</v>
      </c>
      <c r="D34" s="26">
        <v>0</v>
      </c>
      <c r="E34" s="26">
        <v>0</v>
      </c>
      <c r="F34" s="26">
        <v>0</v>
      </c>
      <c r="G34" s="26">
        <v>0</v>
      </c>
      <c r="H34" s="26">
        <v>0</v>
      </c>
      <c r="I34" s="26">
        <v>1975908.35</v>
      </c>
      <c r="J34" s="26">
        <v>-372729.35</v>
      </c>
      <c r="K34" s="26">
        <v>0</v>
      </c>
      <c r="L34" s="26">
        <v>0</v>
      </c>
      <c r="M34" s="26">
        <v>0</v>
      </c>
    </row>
    <row r="35" spans="2:13" s="13" customFormat="1" ht="13.5" customHeight="1">
      <c r="B35" s="71" t="s">
        <v>11</v>
      </c>
      <c r="C35" s="69">
        <v>345111.01000000024</v>
      </c>
      <c r="D35" s="69">
        <v>524913.24</v>
      </c>
      <c r="E35" s="69">
        <v>444438.89</v>
      </c>
      <c r="F35" s="69">
        <v>358992.76</v>
      </c>
      <c r="G35" s="69">
        <v>464431.3</v>
      </c>
      <c r="H35" s="69">
        <v>597987.75</v>
      </c>
      <c r="I35" s="69">
        <v>853684.6</v>
      </c>
      <c r="J35" s="69">
        <v>888560.55</v>
      </c>
      <c r="K35" s="69">
        <v>962245.85</v>
      </c>
      <c r="L35" s="69">
        <v>1069696.77</v>
      </c>
      <c r="M35" s="69">
        <v>1208147.97</v>
      </c>
    </row>
    <row r="36" spans="2:13" s="13" customFormat="1" ht="5.85" customHeight="1">
      <c r="B36" s="80"/>
      <c r="C36" s="30"/>
      <c r="D36" s="30"/>
      <c r="E36" s="30"/>
      <c r="F36" s="30"/>
      <c r="G36" s="30"/>
      <c r="H36" s="30"/>
      <c r="I36" s="30"/>
      <c r="J36" s="30"/>
      <c r="K36" s="30"/>
      <c r="L36" s="30"/>
      <c r="M36" s="30"/>
    </row>
    <row r="37" spans="2:13" ht="16.5" customHeight="1">
      <c r="B37" s="66" t="s">
        <v>26</v>
      </c>
      <c r="C37" s="27">
        <v>604629146.24999988</v>
      </c>
      <c r="D37" s="27">
        <v>571707096.35000002</v>
      </c>
      <c r="E37" s="27">
        <v>598416637.93999994</v>
      </c>
      <c r="F37" s="27">
        <v>624623928.99000001</v>
      </c>
      <c r="G37" s="27">
        <v>649332454.34000003</v>
      </c>
      <c r="H37" s="27">
        <v>672032166.45000005</v>
      </c>
      <c r="I37" s="27">
        <v>757979241.15999997</v>
      </c>
      <c r="J37" s="27">
        <v>756355760.52999985</v>
      </c>
      <c r="K37" s="27">
        <f>K30+K26+K24+K16+K15+K11+K10+K5</f>
        <v>774486120.97000003</v>
      </c>
      <c r="L37" s="27">
        <f>L30+L26+L24+L16+L15+L11+L10+L5</f>
        <v>796045264.45000005</v>
      </c>
      <c r="M37" s="27">
        <f>M30+M26+M24+M16+M15+M11+M10+M5</f>
        <v>869777114.11999989</v>
      </c>
    </row>
    <row r="38" spans="2:13" ht="5.85" customHeight="1">
      <c r="B38" s="67"/>
      <c r="C38" s="30"/>
      <c r="D38" s="30"/>
      <c r="E38" s="30"/>
      <c r="F38" s="30"/>
      <c r="G38" s="30"/>
      <c r="H38" s="30"/>
      <c r="I38" s="30"/>
      <c r="J38" s="30"/>
      <c r="K38" s="30"/>
      <c r="L38" s="30"/>
      <c r="M38" s="30"/>
    </row>
    <row r="39" spans="2:13" ht="32.25" customHeight="1">
      <c r="B39" s="68" t="s">
        <v>25</v>
      </c>
      <c r="C39" s="28">
        <v>2014</v>
      </c>
      <c r="D39" s="28">
        <v>2015</v>
      </c>
      <c r="E39" s="28">
        <v>2016</v>
      </c>
      <c r="F39" s="28">
        <v>2017</v>
      </c>
      <c r="G39" s="28">
        <v>2018</v>
      </c>
      <c r="H39" s="28">
        <v>2019</v>
      </c>
      <c r="I39" s="28">
        <v>2020</v>
      </c>
      <c r="J39" s="28">
        <v>2021</v>
      </c>
      <c r="K39" s="28">
        <v>2022</v>
      </c>
      <c r="L39" s="28">
        <v>2023</v>
      </c>
      <c r="M39" s="28">
        <v>2024</v>
      </c>
    </row>
    <row r="40" spans="2:13" ht="13.5" customHeight="1">
      <c r="B40" s="63" t="s">
        <v>4</v>
      </c>
      <c r="C40" s="26">
        <v>2149010.2699999996</v>
      </c>
      <c r="D40" s="26">
        <v>743487.3</v>
      </c>
      <c r="E40" s="26">
        <v>0</v>
      </c>
      <c r="F40" s="26">
        <v>0</v>
      </c>
      <c r="G40" s="26">
        <v>211467.75</v>
      </c>
      <c r="H40" s="26">
        <v>2792380</v>
      </c>
      <c r="I40" s="26">
        <v>1857500.49</v>
      </c>
      <c r="J40" s="26">
        <v>2650046.0699999998</v>
      </c>
      <c r="K40" s="26">
        <v>1535001.03</v>
      </c>
      <c r="L40" s="26">
        <v>1012167.38</v>
      </c>
      <c r="M40" s="26">
        <v>1348893.88</v>
      </c>
    </row>
    <row r="41" spans="2:13" ht="13.5" customHeight="1">
      <c r="B41" s="63" t="s">
        <v>22</v>
      </c>
      <c r="C41" s="26">
        <v>7271881</v>
      </c>
      <c r="D41" s="26">
        <v>6136837.3499999996</v>
      </c>
      <c r="E41" s="26">
        <v>5894909.25</v>
      </c>
      <c r="F41" s="26">
        <v>9020635.6500000004</v>
      </c>
      <c r="G41" s="26">
        <v>6055927.25</v>
      </c>
      <c r="H41" s="26">
        <v>6351179.3499999996</v>
      </c>
      <c r="I41" s="26">
        <v>6320337.5</v>
      </c>
      <c r="J41" s="26">
        <v>5954068.4000000004</v>
      </c>
      <c r="K41" s="26">
        <v>5246941.49</v>
      </c>
      <c r="L41" s="26">
        <v>5509183.1299999999</v>
      </c>
      <c r="M41" s="26">
        <v>4608220.95</v>
      </c>
    </row>
    <row r="42" spans="2:13" ht="13.5" customHeight="1">
      <c r="B42" s="63" t="s">
        <v>5</v>
      </c>
      <c r="C42" s="26">
        <v>1397070.65</v>
      </c>
      <c r="D42" s="26">
        <v>849068.57</v>
      </c>
      <c r="E42" s="26">
        <v>739393.55</v>
      </c>
      <c r="F42" s="26">
        <v>1105163.7</v>
      </c>
      <c r="G42" s="26">
        <v>1576614.98</v>
      </c>
      <c r="H42" s="26">
        <v>772503.2699999999</v>
      </c>
      <c r="I42" s="26">
        <v>1794641.15</v>
      </c>
      <c r="J42" s="26">
        <v>1129832.05</v>
      </c>
      <c r="K42" s="26">
        <v>1624609.9</v>
      </c>
      <c r="L42" s="26">
        <v>1881090.17</v>
      </c>
      <c r="M42" s="26">
        <v>1807831.21</v>
      </c>
    </row>
    <row r="43" spans="2:13" s="2" customFormat="1" ht="13.5" customHeight="1">
      <c r="B43" s="66" t="s">
        <v>27</v>
      </c>
      <c r="C43" s="27">
        <v>10817961.92</v>
      </c>
      <c r="D43" s="27">
        <v>7729393.2199999997</v>
      </c>
      <c r="E43" s="27">
        <v>6634302.7999999998</v>
      </c>
      <c r="F43" s="27">
        <v>10125799.35</v>
      </c>
      <c r="G43" s="27">
        <v>7844009.9800000004</v>
      </c>
      <c r="H43" s="27">
        <v>9916062.6199999992</v>
      </c>
      <c r="I43" s="27">
        <v>9972479.1400000006</v>
      </c>
      <c r="J43" s="27">
        <v>9733946.5199999996</v>
      </c>
      <c r="K43" s="27">
        <f>K40+K41+K42</f>
        <v>8406552.4199999999</v>
      </c>
      <c r="L43" s="27">
        <f>L40+L41+L42</f>
        <v>8402440.6799999997</v>
      </c>
      <c r="M43" s="27">
        <f>M40+M41+M42</f>
        <v>7764946.04</v>
      </c>
    </row>
    <row r="44" spans="2:13" ht="5.85" customHeight="1">
      <c r="B44" s="65"/>
      <c r="C44" s="26"/>
      <c r="D44" s="29"/>
      <c r="E44" s="29"/>
      <c r="F44" s="29"/>
      <c r="G44" s="29"/>
      <c r="H44" s="29"/>
      <c r="I44" s="29"/>
      <c r="J44" s="29"/>
      <c r="K44" s="29"/>
      <c r="L44" s="29"/>
      <c r="M44" s="29"/>
    </row>
    <row r="45" spans="2:13" s="13" customFormat="1" ht="30" customHeight="1">
      <c r="B45" s="66" t="s">
        <v>36</v>
      </c>
      <c r="C45" s="27">
        <v>615447108.16999984</v>
      </c>
      <c r="D45" s="27">
        <v>579436489.57000005</v>
      </c>
      <c r="E45" s="27">
        <v>605050940.73999989</v>
      </c>
      <c r="F45" s="27">
        <v>634749728.34000003</v>
      </c>
      <c r="G45" s="27">
        <v>657176464.32000005</v>
      </c>
      <c r="H45" s="27">
        <v>681948229.07000005</v>
      </c>
      <c r="I45" s="27">
        <v>767951720.29999995</v>
      </c>
      <c r="J45" s="27">
        <v>766089707.04999983</v>
      </c>
      <c r="K45" s="27">
        <f>K43+K37</f>
        <v>782892673.38999999</v>
      </c>
      <c r="L45" s="27">
        <f>L43+L37</f>
        <v>804447705.13</v>
      </c>
      <c r="M45" s="27">
        <f>M43+M37</f>
        <v>877542060.15999985</v>
      </c>
    </row>
    <row r="46" spans="2:13" s="9" customFormat="1" ht="5.85" customHeight="1">
      <c r="B46" s="14"/>
      <c r="C46" s="15"/>
      <c r="D46" s="15"/>
      <c r="E46" s="15"/>
    </row>
    <row r="47" spans="2:13" s="3" customFormat="1" ht="12.75" customHeight="1">
      <c r="B47" s="25" t="s">
        <v>55</v>
      </c>
      <c r="C47" s="90"/>
      <c r="D47" s="90"/>
      <c r="E47" s="90"/>
      <c r="F47" s="90"/>
      <c r="G47" s="90"/>
      <c r="H47" s="90"/>
      <c r="I47" s="90"/>
      <c r="J47" s="90"/>
      <c r="K47" s="90"/>
      <c r="L47" s="90"/>
      <c r="M47" s="90"/>
    </row>
    <row r="48" spans="2:13" s="3" customFormat="1" ht="5.85" customHeight="1">
      <c r="B48" s="25"/>
      <c r="C48" s="17"/>
      <c r="D48" s="17"/>
      <c r="E48" s="17"/>
    </row>
    <row r="49" spans="2:2" s="9" customFormat="1" ht="13.5" customHeight="1">
      <c r="B49" s="59" t="s">
        <v>62</v>
      </c>
    </row>
    <row r="50" spans="2:2" s="9" customFormat="1" ht="5.85" customHeight="1">
      <c r="B50" s="59"/>
    </row>
    <row r="51" spans="2:2" s="9" customFormat="1" ht="13.5" customHeight="1">
      <c r="B51" s="25" t="s">
        <v>56</v>
      </c>
    </row>
    <row r="52" spans="2:2" s="9" customFormat="1" ht="5.85" customHeight="1">
      <c r="B52" s="25"/>
    </row>
    <row r="53" spans="2:2">
      <c r="B53" s="25" t="s">
        <v>24</v>
      </c>
    </row>
    <row r="54" spans="2:2" ht="5.85" customHeight="1"/>
    <row r="55" spans="2:2">
      <c r="B55" s="24" t="s">
        <v>35</v>
      </c>
    </row>
  </sheetData>
  <pageMargins left="0.70866141732283472" right="0.70866141732283472" top="1.1023622047244095" bottom="0.74803149606299213" header="0.31496062992125984" footer="0.31496062992125984"/>
  <pageSetup paperSize="9" scale="55" orientation="landscape" r:id="rId1"/>
  <headerFooter differentFirst="1">
    <oddHeader>&amp;L&amp;G&amp;C&amp;"Verdana,Normal"Financement cantonal en matière de santé</oddHeader>
    <oddFooter>&amp;C &amp;P sur &amp;N</oddFooter>
    <firstHeader>&amp;L&amp;G&amp;CFinancement cantonal en matière de santé</firstHeader>
    <firstFooter>&amp;LCharges brutes&amp;C&amp;P sur &amp;N&amp;RComptes SSP</first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Charges brutes SSP</vt:lpstr>
      <vt:lpstr>Détail des charges </vt:lpstr>
      <vt:lpstr>'Charges brutes SSP'!Zone_d_impression</vt:lpstr>
      <vt:lpstr>'Détail des charges '!Zone_d_impression</vt:lpstr>
      <vt:lpstr>Sommaire!Zone_d_impression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FLOTHE</dc:creator>
  <cp:lastModifiedBy>Justine Fleury</cp:lastModifiedBy>
  <cp:lastPrinted>2017-10-02T12:22:13Z</cp:lastPrinted>
  <dcterms:created xsi:type="dcterms:W3CDTF">2015-04-22T12:48:49Z</dcterms:created>
  <dcterms:modified xsi:type="dcterms:W3CDTF">2025-05-02T09:16:22Z</dcterms:modified>
</cp:coreProperties>
</file>